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U, Y,  Z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49" sheetId="3" r:id="rId3"/>
    <sheet name="02 - č.p.250" sheetId="4" r:id="rId4"/>
    <sheet name="03 - č.p.251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úpravy sute...'!$C$128:$K$267</definedName>
    <definedName name="_xlnm.Print_Area" localSheetId="1">'01 - Stavební úpravy sute...'!$C$82:$J$110,'01 - Stavební úpravy sute...'!$C$116:$K$267</definedName>
    <definedName name="_xlnm.Print_Titles" localSheetId="1">'01 - Stavební úpravy sute...'!$128:$128</definedName>
    <definedName name="_xlnm._FilterDatabase" localSheetId="2" hidden="1">'01 - č.p.249'!$C$134:$K$317</definedName>
    <definedName name="_xlnm.Print_Area" localSheetId="2">'01 - č.p.249'!$C$82:$J$114,'01 - č.p.249'!$C$120:$K$317</definedName>
    <definedName name="_xlnm.Print_Titles" localSheetId="2">'01 - č.p.249'!$134:$134</definedName>
    <definedName name="_xlnm._FilterDatabase" localSheetId="3" hidden="1">'02 - č.p.250'!$C$134:$K$317</definedName>
    <definedName name="_xlnm.Print_Area" localSheetId="3">'02 - č.p.250'!$C$82:$J$114,'02 - č.p.250'!$C$120:$K$317</definedName>
    <definedName name="_xlnm.Print_Titles" localSheetId="3">'02 - č.p.250'!$134:$134</definedName>
    <definedName name="_xlnm._FilterDatabase" localSheetId="4" hidden="1">'03 - č.p.251'!$C$134:$K$310</definedName>
    <definedName name="_xlnm.Print_Area" localSheetId="4">'03 - č.p.251'!$C$82:$J$114,'03 - č.p.251'!$C$120:$K$310</definedName>
    <definedName name="_xlnm.Print_Titles" localSheetId="4">'03 - č.p.251'!$134:$134</definedName>
    <definedName name="_xlnm.Print_Area" localSheetId="5">'Seznam figur'!$C$4:$G$518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4" r="J39"/>
  <c r="J38"/>
  <c i="1" r="AY98"/>
  <c i="4" r="J37"/>
  <c i="1" r="AX98"/>
  <c i="4"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298"/>
  <c r="BH298"/>
  <c r="BG298"/>
  <c r="BE298"/>
  <c r="T298"/>
  <c r="R298"/>
  <c r="P298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49"/>
  <c r="BH249"/>
  <c r="BG249"/>
  <c r="BE249"/>
  <c r="T249"/>
  <c r="T248"/>
  <c r="R249"/>
  <c r="R248"/>
  <c r="P249"/>
  <c r="P248"/>
  <c r="BI246"/>
  <c r="BH246"/>
  <c r="BG246"/>
  <c r="BE246"/>
  <c r="T246"/>
  <c r="T245"/>
  <c r="R246"/>
  <c r="R245"/>
  <c r="P246"/>
  <c r="P245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3" r="J39"/>
  <c r="J38"/>
  <c i="1" r="AY97"/>
  <c i="3" r="J37"/>
  <c i="1" r="AX97"/>
  <c i="3"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298"/>
  <c r="BH298"/>
  <c r="BG298"/>
  <c r="BE298"/>
  <c r="T298"/>
  <c r="R298"/>
  <c r="P298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49"/>
  <c r="BH249"/>
  <c r="BG249"/>
  <c r="BE249"/>
  <c r="T249"/>
  <c r="T248"/>
  <c r="R249"/>
  <c r="R248"/>
  <c r="P249"/>
  <c r="P248"/>
  <c r="BI246"/>
  <c r="BH246"/>
  <c r="BG246"/>
  <c r="BE246"/>
  <c r="T246"/>
  <c r="T245"/>
  <c r="R246"/>
  <c r="R245"/>
  <c r="P246"/>
  <c r="P245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129"/>
  <c r="E7"/>
  <c r="E85"/>
  <c i="2" r="J37"/>
  <c r="J36"/>
  <c i="1" r="AY95"/>
  <c i="2" r="J35"/>
  <c i="1" r="AX95"/>
  <c i="2" r="BI267"/>
  <c r="BH267"/>
  <c r="BG267"/>
  <c r="BE267"/>
  <c r="T267"/>
  <c r="T266"/>
  <c r="T265"/>
  <c r="R267"/>
  <c r="R266"/>
  <c r="R265"/>
  <c r="P267"/>
  <c r="P266"/>
  <c r="P265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8"/>
  <c r="BH218"/>
  <c r="BG218"/>
  <c r="BE218"/>
  <c r="T218"/>
  <c r="T217"/>
  <c r="R218"/>
  <c r="R217"/>
  <c r="P218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2"/>
  <c r="BH202"/>
  <c r="BG202"/>
  <c r="BE202"/>
  <c r="T202"/>
  <c r="R202"/>
  <c r="P202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5" r="BK309"/>
  <c r="BK307"/>
  <c r="J305"/>
  <c r="J302"/>
  <c r="BK300"/>
  <c r="BK298"/>
  <c r="BK296"/>
  <c r="J291"/>
  <c r="J287"/>
  <c r="BK284"/>
  <c r="BK281"/>
  <c r="J279"/>
  <c r="J277"/>
  <c r="J275"/>
  <c r="BK273"/>
  <c r="BK271"/>
  <c r="J269"/>
  <c r="BK265"/>
  <c r="J263"/>
  <c r="J261"/>
  <c r="BK255"/>
  <c r="J253"/>
  <c r="J251"/>
  <c r="J249"/>
  <c r="BK247"/>
  <c r="J242"/>
  <c r="BK239"/>
  <c r="J237"/>
  <c r="J235"/>
  <c r="J233"/>
  <c r="J231"/>
  <c r="J229"/>
  <c r="J227"/>
  <c r="BK224"/>
  <c r="BK222"/>
  <c r="BK220"/>
  <c r="BK218"/>
  <c r="BK216"/>
  <c r="BK214"/>
  <c r="BK213"/>
  <c r="BK211"/>
  <c r="BK209"/>
  <c r="BK207"/>
  <c r="BK205"/>
  <c r="J203"/>
  <c r="BK201"/>
  <c r="J199"/>
  <c r="J197"/>
  <c r="J194"/>
  <c r="BK192"/>
  <c r="BK190"/>
  <c r="BK189"/>
  <c r="BK188"/>
  <c r="J185"/>
  <c r="BK183"/>
  <c r="BK179"/>
  <c r="BK177"/>
  <c r="J172"/>
  <c r="J170"/>
  <c r="BK168"/>
  <c r="BK166"/>
  <c r="BK164"/>
  <c r="J162"/>
  <c r="J152"/>
  <c r="BK150"/>
  <c r="J150"/>
  <c r="BK148"/>
  <c r="BK146"/>
  <c r="J143"/>
  <c r="BK138"/>
  <c i="4" r="J294"/>
  <c r="J291"/>
  <c r="J288"/>
  <c r="J286"/>
  <c r="BK282"/>
  <c r="J276"/>
  <c r="J270"/>
  <c r="J268"/>
  <c r="BK260"/>
  <c r="J256"/>
  <c r="J249"/>
  <c r="J242"/>
  <c r="BK236"/>
  <c r="BK231"/>
  <c r="BK226"/>
  <c r="J224"/>
  <c r="J222"/>
  <c r="BK218"/>
  <c r="J216"/>
  <c r="J213"/>
  <c r="J211"/>
  <c r="J209"/>
  <c r="J207"/>
  <c r="BK203"/>
  <c r="BK197"/>
  <c r="BK188"/>
  <c r="BK170"/>
  <c r="J168"/>
  <c r="BK150"/>
  <c r="BK148"/>
  <c r="BK138"/>
  <c i="3" r="BK309"/>
  <c r="BK305"/>
  <c r="BK303"/>
  <c r="J298"/>
  <c r="J294"/>
  <c r="BK288"/>
  <c r="BK284"/>
  <c r="BK278"/>
  <c r="BK276"/>
  <c r="BK270"/>
  <c r="BK268"/>
  <c r="J262"/>
  <c r="BK260"/>
  <c r="BK256"/>
  <c r="J246"/>
  <c r="BK244"/>
  <c r="BK240"/>
  <c r="BK238"/>
  <c r="BK236"/>
  <c r="J234"/>
  <c r="BK231"/>
  <c r="J226"/>
  <c r="J222"/>
  <c r="BK220"/>
  <c r="BK218"/>
  <c r="BK213"/>
  <c r="BK207"/>
  <c r="BK203"/>
  <c r="J199"/>
  <c r="J197"/>
  <c r="BK194"/>
  <c r="J190"/>
  <c r="BK189"/>
  <c r="J183"/>
  <c r="J177"/>
  <c r="BK170"/>
  <c r="J152"/>
  <c r="J146"/>
  <c r="BK138"/>
  <c i="2" r="BK267"/>
  <c r="J257"/>
  <c r="BK252"/>
  <c r="J243"/>
  <c r="BK241"/>
  <c r="J237"/>
  <c r="BK235"/>
  <c r="J233"/>
  <c r="BK229"/>
  <c r="J227"/>
  <c r="J223"/>
  <c r="J215"/>
  <c r="BK211"/>
  <c r="J209"/>
  <c r="J207"/>
  <c r="BK199"/>
  <c r="J192"/>
  <c r="BK181"/>
  <c r="BK179"/>
  <c r="J172"/>
  <c r="BK150"/>
  <c r="J144"/>
  <c r="J141"/>
  <c r="BK135"/>
  <c r="J132"/>
  <c i="5" r="J309"/>
  <c r="J307"/>
  <c r="BK305"/>
  <c r="BK302"/>
  <c r="J300"/>
  <c r="J298"/>
  <c r="J296"/>
  <c r="BK291"/>
  <c r="BK287"/>
  <c r="J284"/>
  <c r="J281"/>
  <c r="BK279"/>
  <c r="BK277"/>
  <c r="BK275"/>
  <c r="J273"/>
  <c r="J271"/>
  <c r="BK269"/>
  <c r="J265"/>
  <c r="BK263"/>
  <c r="BK261"/>
  <c r="J255"/>
  <c r="BK253"/>
  <c r="BK251"/>
  <c r="BK249"/>
  <c r="J247"/>
  <c r="BK242"/>
  <c r="J239"/>
  <c r="BK237"/>
  <c r="BK235"/>
  <c r="BK233"/>
  <c r="BK231"/>
  <c r="BK229"/>
  <c r="BK227"/>
  <c r="J224"/>
  <c r="J222"/>
  <c r="J220"/>
  <c r="J218"/>
  <c r="J216"/>
  <c r="J214"/>
  <c r="J213"/>
  <c r="J211"/>
  <c r="J209"/>
  <c r="J207"/>
  <c r="J205"/>
  <c r="BK203"/>
  <c r="J201"/>
  <c r="BK199"/>
  <c r="BK197"/>
  <c r="BK194"/>
  <c r="J192"/>
  <c r="J190"/>
  <c r="J189"/>
  <c r="J188"/>
  <c r="BK185"/>
  <c r="J183"/>
  <c r="J179"/>
  <c r="J177"/>
  <c r="BK172"/>
  <c r="BK170"/>
  <c r="J168"/>
  <c r="J166"/>
  <c r="J164"/>
  <c r="BK162"/>
  <c r="BK152"/>
  <c r="J148"/>
  <c r="J146"/>
  <c r="BK143"/>
  <c r="J138"/>
  <c i="4" r="J316"/>
  <c r="J314"/>
  <c r="BK312"/>
  <c r="BK309"/>
  <c r="BK307"/>
  <c r="BK305"/>
  <c r="BK303"/>
  <c r="J298"/>
  <c r="BK286"/>
  <c r="BK284"/>
  <c r="J280"/>
  <c r="J278"/>
  <c r="BK272"/>
  <c r="BK262"/>
  <c r="J258"/>
  <c r="BK254"/>
  <c r="BK249"/>
  <c r="BK246"/>
  <c r="BK244"/>
  <c r="BK242"/>
  <c r="BK240"/>
  <c r="BK238"/>
  <c r="J234"/>
  <c r="J229"/>
  <c r="BK224"/>
  <c r="BK220"/>
  <c r="J218"/>
  <c r="J214"/>
  <c r="BK207"/>
  <c r="BK205"/>
  <c r="J203"/>
  <c r="BK201"/>
  <c r="J199"/>
  <c r="J194"/>
  <c r="BK192"/>
  <c r="J190"/>
  <c r="BK189"/>
  <c r="J185"/>
  <c r="J183"/>
  <c r="BK179"/>
  <c r="J179"/>
  <c r="BK177"/>
  <c r="BK172"/>
  <c r="J170"/>
  <c r="BK166"/>
  <c r="BK164"/>
  <c r="J162"/>
  <c r="J152"/>
  <c r="BK146"/>
  <c r="J143"/>
  <c r="J138"/>
  <c i="3" r="J316"/>
  <c r="J314"/>
  <c r="J312"/>
  <c r="J309"/>
  <c r="J307"/>
  <c r="J305"/>
  <c r="BK291"/>
  <c r="J288"/>
  <c r="J286"/>
  <c r="J282"/>
  <c r="J280"/>
  <c r="J272"/>
  <c r="J268"/>
  <c r="BK262"/>
  <c r="BK258"/>
  <c r="BK254"/>
  <c r="BK249"/>
  <c r="BK242"/>
  <c r="BK234"/>
  <c r="J229"/>
  <c r="BK224"/>
  <c r="J218"/>
  <c r="BK216"/>
  <c r="J214"/>
  <c r="BK211"/>
  <c r="J209"/>
  <c r="J205"/>
  <c r="J201"/>
  <c r="BK199"/>
  <c r="BK197"/>
  <c r="BK192"/>
  <c r="BK190"/>
  <c r="J188"/>
  <c r="BK185"/>
  <c r="J179"/>
  <c r="BK172"/>
  <c r="J170"/>
  <c r="J168"/>
  <c r="J166"/>
  <c r="J164"/>
  <c r="J162"/>
  <c r="BK150"/>
  <c r="BK148"/>
  <c r="BK146"/>
  <c r="J143"/>
  <c r="J138"/>
  <c i="2" r="J259"/>
  <c r="J255"/>
  <c r="J250"/>
  <c r="J246"/>
  <c r="BK239"/>
  <c r="BK231"/>
  <c r="J229"/>
  <c r="BK225"/>
  <c r="BK223"/>
  <c r="BK221"/>
  <c r="J218"/>
  <c r="J213"/>
  <c r="BK209"/>
  <c r="BK208"/>
  <c r="BK202"/>
  <c r="J197"/>
  <c r="BK195"/>
  <c r="BK190"/>
  <c r="BK183"/>
  <c r="J177"/>
  <c r="BK176"/>
  <c r="J174"/>
  <c r="BK168"/>
  <c r="BK166"/>
  <c r="J164"/>
  <c r="BK162"/>
  <c r="BK159"/>
  <c r="BK156"/>
  <c r="J154"/>
  <c r="J152"/>
  <c r="BK147"/>
  <c r="BK144"/>
  <c r="J138"/>
  <c i="1" r="AS96"/>
  <c i="4" r="BK316"/>
  <c r="BK314"/>
  <c r="J312"/>
  <c r="J309"/>
  <c r="J307"/>
  <c r="J305"/>
  <c r="J303"/>
  <c r="BK298"/>
  <c r="BK294"/>
  <c r="BK291"/>
  <c r="BK288"/>
  <c r="J284"/>
  <c r="J282"/>
  <c r="BK280"/>
  <c r="BK278"/>
  <c r="BK276"/>
  <c r="J272"/>
  <c r="BK270"/>
  <c r="BK268"/>
  <c r="J262"/>
  <c r="J260"/>
  <c r="BK258"/>
  <c r="BK256"/>
  <c r="J254"/>
  <c r="J246"/>
  <c r="J244"/>
  <c r="J240"/>
  <c r="J238"/>
  <c r="J236"/>
  <c r="BK234"/>
  <c r="J231"/>
  <c r="BK229"/>
  <c r="J226"/>
  <c r="BK222"/>
  <c r="J220"/>
  <c r="BK216"/>
  <c r="BK214"/>
  <c r="BK213"/>
  <c r="BK211"/>
  <c r="BK209"/>
  <c r="J205"/>
  <c r="J201"/>
  <c r="BK199"/>
  <c r="J197"/>
  <c r="BK194"/>
  <c r="J192"/>
  <c r="BK190"/>
  <c r="J189"/>
  <c r="J188"/>
  <c r="BK185"/>
  <c r="BK183"/>
  <c r="J177"/>
  <c r="J172"/>
  <c r="BK168"/>
  <c r="J166"/>
  <c r="J164"/>
  <c r="BK162"/>
  <c r="BK152"/>
  <c r="J150"/>
  <c r="J148"/>
  <c r="J146"/>
  <c r="BK143"/>
  <c i="3" r="BK316"/>
  <c r="BK314"/>
  <c r="BK312"/>
  <c r="BK307"/>
  <c r="J303"/>
  <c r="BK298"/>
  <c r="BK294"/>
  <c r="J291"/>
  <c r="BK286"/>
  <c r="J284"/>
  <c r="BK282"/>
  <c r="BK280"/>
  <c r="J278"/>
  <c r="J276"/>
  <c r="BK272"/>
  <c r="J270"/>
  <c r="J260"/>
  <c r="J258"/>
  <c r="J256"/>
  <c r="J254"/>
  <c r="J249"/>
  <c r="BK246"/>
  <c r="J244"/>
  <c r="J242"/>
  <c r="J240"/>
  <c r="J238"/>
  <c r="J236"/>
  <c r="J231"/>
  <c r="BK229"/>
  <c r="BK226"/>
  <c r="J224"/>
  <c r="BK222"/>
  <c r="J220"/>
  <c r="J216"/>
  <c r="BK214"/>
  <c r="J213"/>
  <c r="J211"/>
  <c r="BK209"/>
  <c r="J207"/>
  <c r="BK205"/>
  <c r="J203"/>
  <c r="BK201"/>
  <c r="J194"/>
  <c r="J192"/>
  <c r="J189"/>
  <c r="BK188"/>
  <c r="J185"/>
  <c r="BK183"/>
  <c r="BK179"/>
  <c r="BK177"/>
  <c r="J172"/>
  <c r="BK168"/>
  <c r="BK166"/>
  <c r="BK164"/>
  <c r="BK162"/>
  <c r="BK152"/>
  <c r="J150"/>
  <c r="J148"/>
  <c r="BK143"/>
  <c i="2" r="J267"/>
  <c r="BK259"/>
  <c r="BK257"/>
  <c r="BK255"/>
  <c r="J252"/>
  <c r="BK250"/>
  <c r="BK248"/>
  <c r="J248"/>
  <c r="BK246"/>
  <c r="BK243"/>
  <c r="J241"/>
  <c r="J239"/>
  <c r="BK237"/>
  <c r="J235"/>
  <c r="BK233"/>
  <c r="J231"/>
  <c r="BK227"/>
  <c r="J225"/>
  <c r="J221"/>
  <c r="BK218"/>
  <c r="BK215"/>
  <c r="BK213"/>
  <c r="J211"/>
  <c r="J208"/>
  <c r="BK207"/>
  <c r="J202"/>
  <c r="J199"/>
  <c r="BK197"/>
  <c r="J195"/>
  <c r="BK192"/>
  <c r="J190"/>
  <c r="BK187"/>
  <c r="J187"/>
  <c r="J183"/>
  <c r="J181"/>
  <c r="J179"/>
  <c r="BK177"/>
  <c r="J176"/>
  <c r="BK174"/>
  <c r="BK172"/>
  <c r="J168"/>
  <c r="J166"/>
  <c r="BK164"/>
  <c r="J162"/>
  <c r="J159"/>
  <c r="J156"/>
  <c r="BK154"/>
  <c r="BK152"/>
  <c r="J150"/>
  <c r="J147"/>
  <c r="BK141"/>
  <c r="BK138"/>
  <c r="J135"/>
  <c r="BK132"/>
  <c l="1" r="BK131"/>
  <c r="J131"/>
  <c r="J98"/>
  <c r="P131"/>
  <c r="T131"/>
  <c r="P149"/>
  <c r="BK180"/>
  <c r="J180"/>
  <c r="J100"/>
  <c r="P180"/>
  <c r="BK206"/>
  <c r="J206"/>
  <c r="J101"/>
  <c r="R206"/>
  <c r="P222"/>
  <c r="P219"/>
  <c r="R222"/>
  <c r="R219"/>
  <c r="P236"/>
  <c r="BK254"/>
  <c r="J254"/>
  <c r="J107"/>
  <c r="R254"/>
  <c i="3" r="P142"/>
  <c r="P136"/>
  <c r="BK169"/>
  <c r="J169"/>
  <c r="J102"/>
  <c r="P169"/>
  <c r="BK187"/>
  <c r="J187"/>
  <c r="J103"/>
  <c r="R187"/>
  <c r="BK200"/>
  <c r="J200"/>
  <c r="J107"/>
  <c r="P200"/>
  <c r="BK215"/>
  <c r="J215"/>
  <c r="J108"/>
  <c r="P215"/>
  <c r="BK219"/>
  <c r="J219"/>
  <c r="J109"/>
  <c r="T219"/>
  <c r="BK253"/>
  <c r="J253"/>
  <c r="J112"/>
  <c r="T253"/>
  <c r="T302"/>
  <c i="2" r="BK149"/>
  <c r="J149"/>
  <c r="J99"/>
  <c r="R149"/>
  <c r="T180"/>
  <c r="T206"/>
  <c r="BK222"/>
  <c r="J222"/>
  <c r="J105"/>
  <c r="BK236"/>
  <c r="J236"/>
  <c r="J106"/>
  <c r="R236"/>
  <c r="T254"/>
  <c i="3" r="BK142"/>
  <c r="J142"/>
  <c r="J101"/>
  <c r="T142"/>
  <c r="T136"/>
  <c r="R169"/>
  <c r="T187"/>
  <c r="P196"/>
  <c r="T196"/>
  <c r="R200"/>
  <c r="T215"/>
  <c r="R219"/>
  <c r="R253"/>
  <c r="P302"/>
  <c i="4" r="BK142"/>
  <c r="J142"/>
  <c r="J101"/>
  <c r="R142"/>
  <c r="R136"/>
  <c r="BK169"/>
  <c r="J169"/>
  <c r="J102"/>
  <c r="R169"/>
  <c r="BK187"/>
  <c r="J187"/>
  <c r="J103"/>
  <c r="R187"/>
  <c r="P196"/>
  <c r="BK200"/>
  <c r="J200"/>
  <c r="J107"/>
  <c r="R200"/>
  <c r="BK215"/>
  <c r="J215"/>
  <c r="J108"/>
  <c r="P215"/>
  <c r="T215"/>
  <c r="P219"/>
  <c r="T219"/>
  <c r="P253"/>
  <c r="R253"/>
  <c r="BK302"/>
  <c r="J302"/>
  <c r="J113"/>
  <c r="T302"/>
  <c i="5" r="P142"/>
  <c r="P136"/>
  <c r="T142"/>
  <c r="T136"/>
  <c r="P169"/>
  <c r="T169"/>
  <c r="R187"/>
  <c r="BK196"/>
  <c r="J196"/>
  <c r="J106"/>
  <c r="R196"/>
  <c r="BK200"/>
  <c r="J200"/>
  <c r="J107"/>
  <c r="R200"/>
  <c r="BK215"/>
  <c r="J215"/>
  <c r="J108"/>
  <c r="P215"/>
  <c r="T215"/>
  <c r="P219"/>
  <c r="T219"/>
  <c r="BK246"/>
  <c r="J246"/>
  <c r="J112"/>
  <c r="R295"/>
  <c i="2" r="R131"/>
  <c r="T149"/>
  <c r="R180"/>
  <c r="P206"/>
  <c r="T222"/>
  <c r="T219"/>
  <c r="T236"/>
  <c r="P254"/>
  <c i="3" r="R142"/>
  <c r="R136"/>
  <c r="T169"/>
  <c r="P187"/>
  <c r="BK196"/>
  <c r="J196"/>
  <c r="J106"/>
  <c r="R196"/>
  <c r="T200"/>
  <c r="R215"/>
  <c r="P219"/>
  <c r="P253"/>
  <c r="BK302"/>
  <c r="J302"/>
  <c r="J113"/>
  <c r="R302"/>
  <c i="4" r="P142"/>
  <c r="P136"/>
  <c r="T142"/>
  <c r="T136"/>
  <c r="P169"/>
  <c r="T169"/>
  <c r="P187"/>
  <c r="T187"/>
  <c r="BK196"/>
  <c r="J196"/>
  <c r="J106"/>
  <c r="R196"/>
  <c r="T196"/>
  <c r="P200"/>
  <c r="T200"/>
  <c r="R215"/>
  <c r="BK219"/>
  <c r="J219"/>
  <c r="J109"/>
  <c r="R219"/>
  <c r="BK253"/>
  <c r="J253"/>
  <c r="J112"/>
  <c r="T253"/>
  <c r="P302"/>
  <c r="R302"/>
  <c i="5" r="BK142"/>
  <c r="J142"/>
  <c r="J101"/>
  <c r="R142"/>
  <c r="R136"/>
  <c r="BK169"/>
  <c r="J169"/>
  <c r="J102"/>
  <c r="R169"/>
  <c r="BK187"/>
  <c r="J187"/>
  <c r="J103"/>
  <c r="P187"/>
  <c r="T187"/>
  <c r="P196"/>
  <c r="T196"/>
  <c r="P200"/>
  <c r="T200"/>
  <c r="R215"/>
  <c r="BK219"/>
  <c r="J219"/>
  <c r="J109"/>
  <c r="R219"/>
  <c r="P246"/>
  <c r="R246"/>
  <c r="T246"/>
  <c r="BK295"/>
  <c r="J295"/>
  <c r="J113"/>
  <c r="P295"/>
  <c r="T295"/>
  <c i="2" r="E85"/>
  <c r="F92"/>
  <c r="J123"/>
  <c r="BF132"/>
  <c r="BF144"/>
  <c r="BF147"/>
  <c r="BF152"/>
  <c r="BF156"/>
  <c r="BF159"/>
  <c r="BF162"/>
  <c r="BF164"/>
  <c r="BF166"/>
  <c r="BF168"/>
  <c r="BF172"/>
  <c r="BF174"/>
  <c r="BF176"/>
  <c r="BF177"/>
  <c r="BF179"/>
  <c r="BF181"/>
  <c r="BF183"/>
  <c r="BF187"/>
  <c r="BF192"/>
  <c r="BF197"/>
  <c r="BF199"/>
  <c r="BF202"/>
  <c r="BF208"/>
  <c r="BF209"/>
  <c r="BF211"/>
  <c r="BF215"/>
  <c r="BF218"/>
  <c r="BF221"/>
  <c r="BF223"/>
  <c r="BF225"/>
  <c r="BF229"/>
  <c r="BF231"/>
  <c r="BF233"/>
  <c r="BF235"/>
  <c r="BF237"/>
  <c r="BF239"/>
  <c r="BF243"/>
  <c r="BF246"/>
  <c r="BF248"/>
  <c r="BF250"/>
  <c r="BF252"/>
  <c r="BF255"/>
  <c r="BF259"/>
  <c r="BF267"/>
  <c r="BK220"/>
  <c r="J220"/>
  <c r="J104"/>
  <c i="3" r="J91"/>
  <c r="F94"/>
  <c r="E123"/>
  <c r="BF138"/>
  <c r="BF146"/>
  <c r="BF148"/>
  <c r="BF150"/>
  <c r="BF166"/>
  <c r="BF168"/>
  <c r="BF172"/>
  <c r="BF177"/>
  <c r="BF179"/>
  <c r="BF185"/>
  <c r="BF188"/>
  <c r="BF190"/>
  <c r="BF192"/>
  <c r="BF194"/>
  <c r="BF197"/>
  <c r="BF199"/>
  <c r="BF201"/>
  <c r="BF203"/>
  <c r="BF205"/>
  <c r="BF211"/>
  <c r="BF213"/>
  <c r="BF214"/>
  <c r="BF218"/>
  <c r="BF224"/>
  <c r="BF226"/>
  <c r="BF234"/>
  <c r="BF236"/>
  <c r="BF238"/>
  <c r="BF240"/>
  <c r="BF242"/>
  <c r="BF244"/>
  <c r="BF246"/>
  <c r="BF249"/>
  <c r="BF254"/>
  <c r="BF256"/>
  <c r="BF258"/>
  <c r="BF268"/>
  <c r="BF270"/>
  <c r="BF272"/>
  <c r="BF276"/>
  <c r="BF284"/>
  <c r="BF288"/>
  <c r="BF291"/>
  <c r="BF294"/>
  <c r="BF312"/>
  <c r="BF314"/>
  <c r="BF316"/>
  <c r="BK137"/>
  <c r="J137"/>
  <c r="J100"/>
  <c r="BK193"/>
  <c r="J193"/>
  <c r="J104"/>
  <c i="4" r="E85"/>
  <c r="F94"/>
  <c r="J129"/>
  <c r="BF138"/>
  <c r="BF143"/>
  <c r="BF148"/>
  <c r="BF150"/>
  <c r="BF162"/>
  <c r="BF164"/>
  <c r="BF166"/>
  <c r="BF170"/>
  <c r="BF172"/>
  <c r="BF177"/>
  <c r="BF185"/>
  <c r="BF188"/>
  <c r="BF189"/>
  <c r="BF190"/>
  <c r="BF192"/>
  <c r="BF194"/>
  <c r="BF199"/>
  <c r="BF203"/>
  <c r="BF213"/>
  <c r="BF214"/>
  <c r="BF218"/>
  <c r="BF220"/>
  <c r="BF224"/>
  <c r="BF229"/>
  <c r="BF231"/>
  <c r="BF234"/>
  <c r="BF236"/>
  <c r="BF238"/>
  <c r="BF242"/>
  <c r="BF244"/>
  <c r="BF246"/>
  <c r="BF249"/>
  <c r="BF254"/>
  <c r="BF258"/>
  <c r="BF260"/>
  <c r="BF262"/>
  <c r="BF270"/>
  <c r="BF278"/>
  <c r="BF280"/>
  <c r="BF282"/>
  <c r="BF286"/>
  <c r="BF288"/>
  <c r="BF294"/>
  <c r="BF298"/>
  <c r="BF303"/>
  <c r="BF305"/>
  <c r="BF309"/>
  <c r="BF314"/>
  <c i="2" r="BF135"/>
  <c r="BF141"/>
  <c r="BF150"/>
  <c r="BF154"/>
  <c r="BF213"/>
  <c r="BF241"/>
  <c r="BF257"/>
  <c i="3" r="BF152"/>
  <c r="BF162"/>
  <c r="BF164"/>
  <c r="BF207"/>
  <c r="BF216"/>
  <c r="BF229"/>
  <c r="BF280"/>
  <c r="BF282"/>
  <c r="BF286"/>
  <c r="BF298"/>
  <c r="BF305"/>
  <c r="BF309"/>
  <c r="BK248"/>
  <c r="J248"/>
  <c r="J111"/>
  <c i="4" r="BF146"/>
  <c r="BF152"/>
  <c r="BF183"/>
  <c r="BF197"/>
  <c r="BF201"/>
  <c r="BF205"/>
  <c r="BF226"/>
  <c r="BF256"/>
  <c r="BF272"/>
  <c r="BF276"/>
  <c r="BF284"/>
  <c r="BK137"/>
  <c r="BK136"/>
  <c r="J136"/>
  <c r="J99"/>
  <c r="BK193"/>
  <c r="J193"/>
  <c r="J104"/>
  <c r="BK248"/>
  <c r="J248"/>
  <c r="J111"/>
  <c i="5" r="E85"/>
  <c r="J129"/>
  <c r="BF138"/>
  <c r="BF143"/>
  <c r="BF146"/>
  <c r="BF148"/>
  <c r="BF152"/>
  <c r="BF162"/>
  <c r="BF164"/>
  <c r="BF166"/>
  <c r="BF168"/>
  <c r="BF172"/>
  <c r="BF177"/>
  <c r="BF179"/>
  <c r="BF188"/>
  <c r="BF189"/>
  <c r="BF190"/>
  <c r="BF192"/>
  <c r="BF197"/>
  <c r="BF203"/>
  <c r="BF205"/>
  <c r="BF207"/>
  <c r="BF209"/>
  <c r="BF211"/>
  <c r="BF213"/>
  <c r="BF214"/>
  <c r="BF216"/>
  <c r="BF220"/>
  <c r="BF222"/>
  <c r="BF239"/>
  <c r="BF242"/>
  <c r="BF253"/>
  <c r="BF261"/>
  <c r="BF269"/>
  <c r="BF271"/>
  <c r="BF279"/>
  <c r="BF281"/>
  <c r="BF296"/>
  <c r="BF309"/>
  <c r="BK193"/>
  <c r="J193"/>
  <c r="J104"/>
  <c i="2" r="BF138"/>
  <c r="BF190"/>
  <c r="BF195"/>
  <c r="BF207"/>
  <c r="BF227"/>
  <c r="BK217"/>
  <c r="J217"/>
  <c r="J102"/>
  <c r="BK266"/>
  <c r="J266"/>
  <c r="J109"/>
  <c i="3" r="BF143"/>
  <c r="BF170"/>
  <c r="BF183"/>
  <c r="BF189"/>
  <c r="BF209"/>
  <c r="BF220"/>
  <c r="BF222"/>
  <c r="BF231"/>
  <c r="BF260"/>
  <c r="BF262"/>
  <c r="BF278"/>
  <c r="BF303"/>
  <c r="BF307"/>
  <c r="BK245"/>
  <c r="J245"/>
  <c r="J110"/>
  <c i="4" r="BF168"/>
  <c r="BF179"/>
  <c r="BF207"/>
  <c r="BF209"/>
  <c r="BF211"/>
  <c r="BF216"/>
  <c r="BF222"/>
  <c r="BF240"/>
  <c r="BF268"/>
  <c r="BF291"/>
  <c r="BF307"/>
  <c r="BF312"/>
  <c r="BF316"/>
  <c r="BK245"/>
  <c r="J245"/>
  <c r="J110"/>
  <c i="5" r="F94"/>
  <c r="BF150"/>
  <c r="BF170"/>
  <c r="BF183"/>
  <c r="BF185"/>
  <c r="BF194"/>
  <c r="BF199"/>
  <c r="BF201"/>
  <c r="BF218"/>
  <c r="BF224"/>
  <c r="BF227"/>
  <c r="BF229"/>
  <c r="BF231"/>
  <c r="BF233"/>
  <c r="BF235"/>
  <c r="BF237"/>
  <c r="BF247"/>
  <c r="BF249"/>
  <c r="BF251"/>
  <c r="BF255"/>
  <c r="BF263"/>
  <c r="BF265"/>
  <c r="BF273"/>
  <c r="BF275"/>
  <c r="BF277"/>
  <c r="BF284"/>
  <c r="BF287"/>
  <c r="BF291"/>
  <c r="BF298"/>
  <c r="BF300"/>
  <c r="BF302"/>
  <c r="BF305"/>
  <c r="BF307"/>
  <c r="BK137"/>
  <c r="J137"/>
  <c r="J100"/>
  <c r="BK238"/>
  <c r="J238"/>
  <c r="J110"/>
  <c r="BK241"/>
  <c r="J241"/>
  <c r="J111"/>
  <c i="2" r="F33"/>
  <c i="1" r="AZ95"/>
  <c i="3" r="F35"/>
  <c i="1" r="AZ97"/>
  <c i="4" r="J35"/>
  <c i="1" r="AV98"/>
  <c i="5" r="F35"/>
  <c i="1" r="AZ99"/>
  <c i="2" r="F36"/>
  <c i="1" r="BC95"/>
  <c i="3" r="F38"/>
  <c i="1" r="BC97"/>
  <c i="2" r="F35"/>
  <c i="1" r="BB95"/>
  <c i="3" r="J35"/>
  <c i="1" r="AV97"/>
  <c i="5" r="F38"/>
  <c i="1" r="BC99"/>
  <c i="2" r="F37"/>
  <c i="1" r="BD95"/>
  <c i="3" r="F37"/>
  <c i="1" r="BB97"/>
  <c i="4" r="F35"/>
  <c i="1" r="AZ98"/>
  <c i="4" r="F39"/>
  <c i="1" r="BD98"/>
  <c i="5" r="F37"/>
  <c i="1" r="BB99"/>
  <c r="AS94"/>
  <c i="3" r="F39"/>
  <c i="1" r="BD97"/>
  <c i="4" r="F38"/>
  <c i="1" r="BC98"/>
  <c i="5" r="J35"/>
  <c i="1" r="AV99"/>
  <c i="2" r="J33"/>
  <c i="1" r="AV95"/>
  <c i="4" r="F37"/>
  <c i="1" r="BB98"/>
  <c i="5" r="F39"/>
  <c i="1" r="BD99"/>
  <c i="5" l="1" r="T195"/>
  <c r="T135"/>
  <c i="2" r="R130"/>
  <c r="R129"/>
  <c i="5" r="R195"/>
  <c r="R135"/>
  <c i="4" r="T195"/>
  <c r="T135"/>
  <c r="P195"/>
  <c r="P135"/>
  <c i="1" r="AU98"/>
  <c i="3" r="T195"/>
  <c r="T135"/>
  <c i="2" r="T130"/>
  <c r="T129"/>
  <c i="5" r="P195"/>
  <c r="P135"/>
  <c i="1" r="AU99"/>
  <c i="4" r="R195"/>
  <c r="R135"/>
  <c i="3" r="R195"/>
  <c r="R135"/>
  <c r="P195"/>
  <c r="P135"/>
  <c i="1" r="AU97"/>
  <c i="2" r="P130"/>
  <c r="P129"/>
  <c i="1" r="AU95"/>
  <c i="2" r="BK219"/>
  <c r="J219"/>
  <c r="J103"/>
  <c r="BK265"/>
  <c r="J265"/>
  <c r="J108"/>
  <c i="3" r="BK136"/>
  <c r="J136"/>
  <c r="J99"/>
  <c r="BK195"/>
  <c r="J195"/>
  <c r="J105"/>
  <c i="2" r="BK130"/>
  <c r="J130"/>
  <c r="J97"/>
  <c i="4" r="J137"/>
  <c r="J100"/>
  <c r="BK195"/>
  <c r="J195"/>
  <c r="J105"/>
  <c i="5" r="BK136"/>
  <c r="J136"/>
  <c r="J99"/>
  <c r="BK195"/>
  <c r="J195"/>
  <c r="J105"/>
  <c i="2" r="J34"/>
  <c i="1" r="AW95"/>
  <c r="AT95"/>
  <c r="BB96"/>
  <c r="AX96"/>
  <c i="3" r="F36"/>
  <c i="1" r="BA97"/>
  <c i="4" r="F36"/>
  <c i="1" r="BA98"/>
  <c r="BD96"/>
  <c r="AZ96"/>
  <c r="AV96"/>
  <c r="BC96"/>
  <c r="AY96"/>
  <c i="2" r="F34"/>
  <c i="1" r="BA95"/>
  <c i="5" r="J36"/>
  <c i="1" r="AW99"/>
  <c r="AT99"/>
  <c i="5" r="F36"/>
  <c i="1" r="BA99"/>
  <c i="3" r="J36"/>
  <c i="1" r="AW97"/>
  <c r="AT97"/>
  <c i="4" r="J36"/>
  <c i="1" r="AW98"/>
  <c r="AT98"/>
  <c i="4" l="1" r="BK135"/>
  <c r="J135"/>
  <c r="J98"/>
  <c i="3" r="BK135"/>
  <c r="J135"/>
  <c i="5" r="BK135"/>
  <c r="J135"/>
  <c i="2" r="BK129"/>
  <c r="J129"/>
  <c i="1" r="AZ94"/>
  <c r="W29"/>
  <c r="BC94"/>
  <c r="W32"/>
  <c r="BB94"/>
  <c r="AX94"/>
  <c r="BD94"/>
  <c r="W33"/>
  <c r="AU96"/>
  <c r="BA96"/>
  <c r="AW96"/>
  <c r="AT96"/>
  <c i="3" r="J32"/>
  <c i="1" r="AG97"/>
  <c r="AN97"/>
  <c i="5" r="J32"/>
  <c i="1" r="AG99"/>
  <c r="AN99"/>
  <c i="2" r="J30"/>
  <c i="1" r="AG95"/>
  <c r="AN95"/>
  <c i="2" l="1" r="J96"/>
  <c i="3" r="J41"/>
  <c r="J98"/>
  <c i="2" r="J39"/>
  <c i="5" r="J98"/>
  <c r="J41"/>
  <c i="1" r="BA94"/>
  <c r="W30"/>
  <c r="AU94"/>
  <c r="AY94"/>
  <c i="4" r="J32"/>
  <c i="1" r="AG98"/>
  <c r="AN98"/>
  <c r="W31"/>
  <c r="AV94"/>
  <c r="AK29"/>
  <c i="4" l="1" r="J41"/>
  <c i="1" r="AW94"/>
  <c r="AK30"/>
  <c r="AG96"/>
  <c r="AN96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<sst xmlns="http://schemas.openxmlformats.org/spreadsheetml/2006/main">
  <si>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</si>
  <si>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</si>
  <si>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</si>
  <si>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</si>
  <si>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</si>
  <si>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{0d10e710-965f-461c-89aa-6d7a3fd08fc7}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</si>
  <si>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</si>
  <si>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</si>
  <si>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</si>
  <si>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</si>
  <si>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</si>
  <si>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</si>
  <si>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</si>
  <si>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</si>
  <si>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</si>
  <si>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</si>
  <si>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</si>
  <si>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U</t>
  </si>
  <si>
    <t>KSO:</t>
  </si>
  <si>
    <t>CC-CZ:</t>
  </si>
  <si>
    <t>Místo:</t>
  </si>
  <si>
    <t>Milín</t>
  </si>
  <si>
    <t>Datum:</t>
  </si>
  <si>
    <t>21. 6. 2021</t>
  </si>
  <si>
    <t>Zadavatel:</t>
  </si>
  <si>
    <t>IČ:</t>
  </si>
  <si>
    <t>Obec Milín, 11. Května 24, 262 31 Milín</t>
  </si>
  <si>
    <t>DIČ:</t>
  </si>
  <si>
    <t>Uchazeč:</t>
  </si>
  <si>
    <t>Vyplň údaj</t>
  </si>
  <si>
    <t>Projektant:</t>
  </si>
  <si>
    <t>Akad. arch. Aleš Brotánek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</si>
  <si>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</si>
  <si>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</si>
  <si>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</si>
  <si>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</si>
  <si>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</si>
  <si>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</si>
  <si>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</si>
  <si>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</si>
  <si>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</si>
  <si>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</si>
  <si>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</si>
  <si>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</si>
  <si>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</si>
  <si>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</si>
  <si>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</si>
  <si>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</si>
  <si>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</si>
  <si>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</si>
  <si>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</si>
  <si>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</si>
  <si>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</si>
  <si>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</si>
  <si>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</si>
  <si>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</si>
  <si>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</si>
  <si>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</si>
  <si>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</si>
  <si>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</si>
  <si>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</si>
  <si>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</si>
  <si>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</si>
  <si>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</si>
  <si>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</si>
  <si>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</si>
  <si>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</si>
  <si>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</si>
  <si>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</si>
  <si>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</si>
  <si>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</si>
  <si>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</si>
  <si>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</si>
  <si>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</si>
  <si>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</si>
  <si>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</si>
  <si>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</si>
  <si>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</si>
  <si>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</si>
  <si>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</si>
  <si>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</si>
  <si>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</si>
  <si>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</si>
  <si>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</si>
  <si>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</si>
  <si>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{5f15505e-2806-4974-92d1-3ebf4dc4a5c0}</t>
  </si>
  <si>
    <t>02</t>
  </si>
  <si>
    <t>Stavební úpravy chodeb</t>
  </si>
  <si>
    <t>{d5ceffef-f7e7-43fa-b6c6-eb9d31b7f066}</t>
  </si>
  <si>
    <t>č.p.249</t>
  </si>
  <si>
    <t>Soupis</t>
  </si>
  <si>
    <t>2</t>
  </si>
  <si>
    <t>{e5577552-d683-4694-9469-0806f4aab1bd}</t>
  </si>
  <si>
    <t>č.p.250</t>
  </si>
  <si>
    <t>{0def4975-0d8e-4cb0-9e5a-10b7750af62b}</t>
  </si>
  <si>
    <t>03</t>
  </si>
  <si>
    <t>č.p.251</t>
  </si>
  <si>
    <t>{1b7fb1f2-7270-4f69-afef-d78aaf62404b}</t>
  </si>
  <si>
    <t>dlpr</t>
  </si>
  <si>
    <t>34,15</t>
  </si>
  <si>
    <t>plpr</t>
  </si>
  <si>
    <t>64,36</t>
  </si>
  <si>
    <t>KRYCÍ LIST SOUPISU PRACÍ</t>
  </si>
  <si>
    <t>opromost</t>
  </si>
  <si>
    <t>12,5</t>
  </si>
  <si>
    <t>plspr</t>
  </si>
  <si>
    <t>plocha stávajících příček</t>
  </si>
  <si>
    <t>46,09</t>
  </si>
  <si>
    <t>plstzd</t>
  </si>
  <si>
    <t>plocha stáv. zdí</t>
  </si>
  <si>
    <t>252,19</t>
  </si>
  <si>
    <t>ploken</t>
  </si>
  <si>
    <t>plocha oken</t>
  </si>
  <si>
    <t>9,96</t>
  </si>
  <si>
    <t>Objekt:</t>
  </si>
  <si>
    <t>plpodl</t>
  </si>
  <si>
    <t>plocha podlah</t>
  </si>
  <si>
    <t>218,575</t>
  </si>
  <si>
    <t>01 - Stavební úpravy suterénu</t>
  </si>
  <si>
    <t>dlbpr</t>
  </si>
  <si>
    <t>81,95</t>
  </si>
  <si>
    <t>dlstzd</t>
  </si>
  <si>
    <t>délka stáv.zdí</t>
  </si>
  <si>
    <t>175</t>
  </si>
  <si>
    <t>pdv</t>
  </si>
  <si>
    <t>13</t>
  </si>
  <si>
    <t>pldv</t>
  </si>
  <si>
    <t>41,6</t>
  </si>
  <si>
    <t>plszar</t>
  </si>
  <si>
    <t>plocha stáv. zárubní</t>
  </si>
  <si>
    <t>18,72</t>
  </si>
  <si>
    <t>plzar</t>
  </si>
  <si>
    <t>plocha zárubní celkem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</si>
  <si>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</si>
  <si>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</si>
  <si>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</si>
  <si>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</si>
  <si>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</si>
  <si>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</si>
  <si>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</si>
  <si>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</si>
  <si>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</si>
  <si>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</si>
  <si>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</si>
  <si>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</si>
  <si>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</si>
  <si>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</si>
  <si>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</si>
  <si>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</si>
  <si>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</si>
  <si>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</si>
  <si>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</si>
  <si>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</si>
  <si>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</si>
  <si>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</si>
  <si>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</si>
  <si>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</si>
  <si>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</si>
  <si>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</si>
  <si>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</si>
  <si>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</si>
  <si>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</si>
  <si>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</si>
  <si>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</si>
  <si>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</si>
  <si>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</si>
  <si>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</si>
  <si>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</si>
  <si>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</si>
  <si>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</si>
  <si>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</si>
  <si>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</si>
  <si>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</si>
  <si>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</si>
  <si>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-944887667</t>
  </si>
  <si>
    <t>VV</t>
  </si>
  <si>
    <t>0,9+2,3+2,1+2*0,9+2,4+2,3+2,5+3,15+2*1+2*1,25+2,35+2,25+2,85+1+2,5+1,25</t>
  </si>
  <si>
    <t>dlpr-11*0,8</t>
  </si>
  <si>
    <t>317944321</t>
  </si>
  <si>
    <t>Válcované nosníky do č.12 dodatečně osazované do připravených otvorů</t>
  </si>
  <si>
    <t>t</t>
  </si>
  <si>
    <t>391294006</t>
  </si>
  <si>
    <t>0*1,08/1000</t>
  </si>
  <si>
    <t>Součet</t>
  </si>
  <si>
    <t>342272225</t>
  </si>
  <si>
    <t>Příčka z pórobetonových hladkých tvárnic na tenkovrstvou maltu tl 100 mm</t>
  </si>
  <si>
    <t>m2</t>
  </si>
  <si>
    <t>1469236617</t>
  </si>
  <si>
    <t>dlpr*2,4-11*0,8*2</t>
  </si>
  <si>
    <t>346244381</t>
  </si>
  <si>
    <t>Plentování jednostranné v do 200 mm válcovaných nosníků cihlami</t>
  </si>
  <si>
    <t>1382597192</t>
  </si>
  <si>
    <t>0*1,2*0,15</t>
  </si>
  <si>
    <t>5</t>
  </si>
  <si>
    <t>346481112</t>
  </si>
  <si>
    <t>Zaplentování rýh, potrubí, výklenků nebo nik ve stěnách keramickým pletivem</t>
  </si>
  <si>
    <t>2020398646</t>
  </si>
  <si>
    <t>1,2*(2*0,15+0,45)*0</t>
  </si>
  <si>
    <t>6</t>
  </si>
  <si>
    <t>349231811</t>
  </si>
  <si>
    <t>Přizdívka ostění s ozubem z cihel tl do 150 mm</t>
  </si>
  <si>
    <t>1378376154</t>
  </si>
  <si>
    <t>2*(2*2+0,9)*0,1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</si>
  <si>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</si>
  <si>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</si>
  <si>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</si>
  <si>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</si>
  <si>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946748991</t>
  </si>
  <si>
    <t>5*(2*2+0,9)*0,5</t>
  </si>
  <si>
    <t>8</t>
  </si>
  <si>
    <t>612142001</t>
  </si>
  <si>
    <t>Potažení vnitřních stěn sklovláknitým pletivem vtlačeným do tenkovrstvé hmoty</t>
  </si>
  <si>
    <t>352637950</t>
  </si>
  <si>
    <t>plpr*2-dlpr*0,2</t>
  </si>
  <si>
    <t>9</t>
  </si>
  <si>
    <t>612232051</t>
  </si>
  <si>
    <t>Montáž zateplení vnitřního ostění, nadpraží hl do 400 mm deskami tl do 40 mm</t>
  </si>
  <si>
    <t>1184896502</t>
  </si>
  <si>
    <t>5*1</t>
  </si>
  <si>
    <t>10</t>
  </si>
  <si>
    <t>M</t>
  </si>
  <si>
    <t>28376415</t>
  </si>
  <si>
    <t>deska z polystyrénu XPS tl 30mm</t>
  </si>
  <si>
    <t>1932404449</t>
  </si>
  <si>
    <t>5*1*0,5</t>
  </si>
  <si>
    <t>2,5*1,1 'Přepočtené koeficientem množství</t>
  </si>
  <si>
    <t>11</t>
  </si>
  <si>
    <t>612325302</t>
  </si>
  <si>
    <t>Vápenocementová štuková omítka ostění nebo nadpraží</t>
  </si>
  <si>
    <t>-1828130324</t>
  </si>
  <si>
    <t>5*(2*2+1)*0,5</t>
  </si>
  <si>
    <t>12</t>
  </si>
  <si>
    <t>612325412</t>
  </si>
  <si>
    <t>Oprava vnitřní vápenocementové hladké omítky stěn v rozsahu plochy do 30%</t>
  </si>
  <si>
    <t>1177075377</t>
  </si>
  <si>
    <t>plspr*2</t>
  </si>
  <si>
    <t>612325413</t>
  </si>
  <si>
    <t>Oprava vnitřní vápenocementové hladké omítky stěn v rozsahu plochy do 50%</t>
  </si>
  <si>
    <t>753966661</t>
  </si>
  <si>
    <t>14</t>
  </si>
  <si>
    <t>612341131</t>
  </si>
  <si>
    <t>Potažení vnitřních stěn štukem tloušťky do 3 mm</t>
  </si>
  <si>
    <t>1451450433</t>
  </si>
  <si>
    <t>629991011</t>
  </si>
  <si>
    <t>Zakrytí výplní otvorů a svislých ploch fólií přilepenou lepící páskou</t>
  </si>
  <si>
    <t>1016030440</t>
  </si>
  <si>
    <t>0,6*0,55*4</t>
  </si>
  <si>
    <t>0,6*1,2*12</t>
  </si>
  <si>
    <t>16</t>
  </si>
  <si>
    <t>632452441</t>
  </si>
  <si>
    <t>Doplnění cementového potěru hlazeného pl do 4 m2 tl do 40 mm</t>
  </si>
  <si>
    <t>-239737150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</si>
  <si>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</si>
  <si>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</si>
  <si>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</si>
  <si>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</si>
  <si>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</si>
  <si>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1527167138</t>
  </si>
  <si>
    <t>18</t>
  </si>
  <si>
    <t>55331350</t>
  </si>
  <si>
    <t>zárubeň ocelová pro běžné zdění a pórobeton 100 levá/pravá 800</t>
  </si>
  <si>
    <t>698408847</t>
  </si>
  <si>
    <t>19</t>
  </si>
  <si>
    <t>642944121</t>
  </si>
  <si>
    <t>Osazování ocelových zárubní dodatečné pl do 2,5 m2</t>
  </si>
  <si>
    <t>-551867396</t>
  </si>
  <si>
    <t>20</t>
  </si>
  <si>
    <t>-891896983</t>
  </si>
  <si>
    <t>Ostatní konstrukce a práce, bourání</t>
  </si>
  <si>
    <t>949101111</t>
  </si>
  <si>
    <t>Lešení pomocné pro objekty pozemních staveb s lešeňovou podlahou v do 1,9 m zatížení do 150 kg/m2</t>
  </si>
  <si>
    <t>316233493</t>
  </si>
  <si>
    <t>22</t>
  </si>
  <si>
    <t>952901111</t>
  </si>
  <si>
    <t>Vyčištění budov bytové a občanské výstavby při výšce podlaží do 4 m</t>
  </si>
  <si>
    <t>-51992975</t>
  </si>
  <si>
    <t>18,02+17,8+12,47+12,93+17,36+12,88+9,16+7,95+18,57+16,26+11,44+11,96+11,46</t>
  </si>
  <si>
    <t>1,25*2,5+1,25*2,25+1,25*2,35+13,1*1,2*2</t>
  </si>
  <si>
    <t>23</t>
  </si>
  <si>
    <t>962031133</t>
  </si>
  <si>
    <t>Bourání příček z cihel pálených na MVC tl do 150 mm</t>
  </si>
  <si>
    <t>-1716682397</t>
  </si>
  <si>
    <t>1,6+3,25*3+1,6+2,3+2,1+2,4+3,15*4+1,65+3,1+2,45+2,3+2,4+3,8*2+1,8+3,85+4,15+3,4+3,85+3,9+3,75+4,2+1,2</t>
  </si>
  <si>
    <t>plbpr</t>
  </si>
  <si>
    <t>dlbpr*2,4-25*0,8*2</t>
  </si>
  <si>
    <t>24</t>
  </si>
  <si>
    <t>968072455</t>
  </si>
  <si>
    <t>Vybourání kovových dveřních zárubní pl do 2 m2</t>
  </si>
  <si>
    <t>420496135</t>
  </si>
  <si>
    <t>33</t>
  </si>
  <si>
    <t>25</t>
  </si>
  <si>
    <t>971052551</t>
  </si>
  <si>
    <t>Vybourání nebo prorážení otvorů v ŽB příčkách a zdech pl do 1 m2 tl do 600 mm</t>
  </si>
  <si>
    <t>m3</t>
  </si>
  <si>
    <t>215360245</t>
  </si>
  <si>
    <t>"ostění v nosných zdech"(2*2+0,8)*0,15*5*0,1</t>
  </si>
  <si>
    <t>26</t>
  </si>
  <si>
    <t>973048121</t>
  </si>
  <si>
    <t>Vysekání kapes ve zdivu z betonu pro zavázání příček nebo zdí tl do 100 mm</t>
  </si>
  <si>
    <t>-988991695</t>
  </si>
  <si>
    <t>10*2,4</t>
  </si>
  <si>
    <t>27</t>
  </si>
  <si>
    <t>974029664</t>
  </si>
  <si>
    <t>Vysekání rýh ve zdivu pro vtahování nosníků hl do 150 mm v do 150 mm</t>
  </si>
  <si>
    <t>-1139271570</t>
  </si>
  <si>
    <t>0*1,2</t>
  </si>
  <si>
    <t>28</t>
  </si>
  <si>
    <t>978021141</t>
  </si>
  <si>
    <t>Otlučení (osekání) cementových omítek vnitřních stěn v rozsahu do 30 %</t>
  </si>
  <si>
    <t>-204863829</t>
  </si>
  <si>
    <t>"stávající příčky"(2,8+0,75+0,65+1,3+4,2+2,9+1,1+0,75+0,5+0,3+2,85*2)*2,2</t>
  </si>
  <si>
    <t>29</t>
  </si>
  <si>
    <t>978021161</t>
  </si>
  <si>
    <t>Otlučení (osekání) cementových omítek vnitřních stěn v rozsahu do 50 %</t>
  </si>
  <si>
    <t>582210487</t>
  </si>
  <si>
    <t>2*(4,2+6,4+4,2+6,35+7,4+4,2+7+4,2+4,2+6,15+4,2+6,6+4,15+7,6+4,15+6,5)</t>
  </si>
  <si>
    <t>dlstzd*1,65-ploken-0,8*2*8-1*2,3*3*2</t>
  </si>
  <si>
    <t>997</t>
  </si>
  <si>
    <t>Přesun sutě</t>
  </si>
  <si>
    <t>30</t>
  </si>
  <si>
    <t>997013111</t>
  </si>
  <si>
    <t xml:space="preserve">Vnitrostaveništní doprava suti a vybouraných hmot </t>
  </si>
  <si>
    <t>1490031874</t>
  </si>
  <si>
    <t>31</t>
  </si>
  <si>
    <t>997013501</t>
  </si>
  <si>
    <t>Odvoz suti a vybouraných hmot na skládku nebo meziskládku do 1 km se složením</t>
  </si>
  <si>
    <t>2479982</t>
  </si>
  <si>
    <t>32</t>
  </si>
  <si>
    <t>997013509</t>
  </si>
  <si>
    <t>Příplatek k odvozu suti a vybouraných hmot na skládku ZKD 1 km přes 1 km</t>
  </si>
  <si>
    <t>-2072814851</t>
  </si>
  <si>
    <t>53,26*8 'Přepočtené koeficientem množství</t>
  </si>
  <si>
    <t>997013601</t>
  </si>
  <si>
    <t>Poplatek za uložení na skládce (skládkovné) stavebního odpadu betonového kód odpadu 17 01 01</t>
  </si>
  <si>
    <t>-1536191160</t>
  </si>
  <si>
    <t>0,864+0,192</t>
  </si>
  <si>
    <t>34</t>
  </si>
  <si>
    <t>997013603</t>
  </si>
  <si>
    <t>Poplatek za uložení na skládce (skládkovné) stavebního odpadu cihelného kód odpadu 17 01 02</t>
  </si>
  <si>
    <t>631504491</t>
  </si>
  <si>
    <t>40,893</t>
  </si>
  <si>
    <t>35</t>
  </si>
  <si>
    <t>997013631</t>
  </si>
  <si>
    <t>Poplatek za uložení na skládce (skládkovné) stavebního odpadu směsného kód odpadu 17 09 04</t>
  </si>
  <si>
    <t>1113115567</t>
  </si>
  <si>
    <t>6,305+1,106+1,392+2,508</t>
  </si>
  <si>
    <t>998</t>
  </si>
  <si>
    <t>Přesun hmot</t>
  </si>
  <si>
    <t>36</t>
  </si>
  <si>
    <t>998011002</t>
  </si>
  <si>
    <t>Přesun hmot pro budovy zděné v do 12 m</t>
  </si>
  <si>
    <t>-725034446</t>
  </si>
  <si>
    <t>PSV</t>
  </si>
  <si>
    <t>Práce a dodávky PSV</t>
  </si>
  <si>
    <t>725</t>
  </si>
  <si>
    <t>Zdravotechnika - zařizovací předměty</t>
  </si>
  <si>
    <t>37</t>
  </si>
  <si>
    <t>725920811</t>
  </si>
  <si>
    <t xml:space="preserve">Demontáž vybavení, zařizovacích předmětů a stávajících rozvodů ÚT k vč. zaslepení napojení </t>
  </si>
  <si>
    <t>soubor</t>
  </si>
  <si>
    <t>1558113198</t>
  </si>
  <si>
    <t>766</t>
  </si>
  <si>
    <t>Konstrukce truhlářské</t>
  </si>
  <si>
    <t>38</t>
  </si>
  <si>
    <t>766660001</t>
  </si>
  <si>
    <t>Montáž dveřních křídel otvíravých jednokřídlových š do 0,8 m do ocelové zárubně</t>
  </si>
  <si>
    <t>-151514262</t>
  </si>
  <si>
    <t>39</t>
  </si>
  <si>
    <t>61160052</t>
  </si>
  <si>
    <t>dveře jednokřídlé dřevěné bez povrchové úpravy plné 800x1970mm</t>
  </si>
  <si>
    <t>-89454243</t>
  </si>
  <si>
    <t>40</t>
  </si>
  <si>
    <t>54914121</t>
  </si>
  <si>
    <t xml:space="preserve">kování klika-klika </t>
  </si>
  <si>
    <t>-1602994604</t>
  </si>
  <si>
    <t>41</t>
  </si>
  <si>
    <t>54931584</t>
  </si>
  <si>
    <t>závěs dveřní nosný k zašroubování 60x10mm</t>
  </si>
  <si>
    <t>100 kus</t>
  </si>
  <si>
    <t>-529115783</t>
  </si>
  <si>
    <t>pdv/100*3</t>
  </si>
  <si>
    <t>42</t>
  </si>
  <si>
    <t>54964150</t>
  </si>
  <si>
    <t>vložka zámková+klíče</t>
  </si>
  <si>
    <t>1060479353</t>
  </si>
  <si>
    <t>43</t>
  </si>
  <si>
    <t>766691914</t>
  </si>
  <si>
    <t>Vyvěšení nebo zavěšení dřevěných křídel dveří pl do 2 m2</t>
  </si>
  <si>
    <t>-2044037647</t>
  </si>
  <si>
    <t>44</t>
  </si>
  <si>
    <t>998766102</t>
  </si>
  <si>
    <t>Přesun hmot tonážní pro konstrukce truhlářské v objektech v do 12 m</t>
  </si>
  <si>
    <t>-1772889644</t>
  </si>
  <si>
    <t>783</t>
  </si>
  <si>
    <t>Dokončovací práce - nátěry</t>
  </si>
  <si>
    <t>45</t>
  </si>
  <si>
    <t>783114101</t>
  </si>
  <si>
    <t>Základní jednonásobný syntetický nátěr truhlářských konstrukcí</t>
  </si>
  <si>
    <t>-1823395216</t>
  </si>
  <si>
    <t>pdv*0,8*2*2</t>
  </si>
  <si>
    <t>46</t>
  </si>
  <si>
    <t>783118101</t>
  </si>
  <si>
    <t>Lazurovací jednonásobný syntetický nátěr truhlářských konstrukcí</t>
  </si>
  <si>
    <t>-780208178</t>
  </si>
  <si>
    <t>47</t>
  </si>
  <si>
    <t>783301303</t>
  </si>
  <si>
    <t>Bezoplachové odrezivění zámečnických konstrukcí</t>
  </si>
  <si>
    <t>-969679200</t>
  </si>
  <si>
    <t>pdv*(0,8+2*2)*0,3</t>
  </si>
  <si>
    <t>48</t>
  </si>
  <si>
    <t>783314201</t>
  </si>
  <si>
    <t>Základní antikorozní jednonásobný syntetický standardní nátěr zámečnických konstrukcí</t>
  </si>
  <si>
    <t>1588631702</t>
  </si>
  <si>
    <t>49</t>
  </si>
  <si>
    <t>783317101</t>
  </si>
  <si>
    <t>Krycí jednonásobný syntetický standardní nátěr zámečnických konstrukcí</t>
  </si>
  <si>
    <t>1830624116</t>
  </si>
  <si>
    <t>50</t>
  </si>
  <si>
    <t>783901453</t>
  </si>
  <si>
    <t>Vysátí betonových podlah před provedením nátěru</t>
  </si>
  <si>
    <t>-1267366037</t>
  </si>
  <si>
    <t>51</t>
  </si>
  <si>
    <t>783913171</t>
  </si>
  <si>
    <t>Penetrační syntetický nátěr hrubých betonových podlah</t>
  </si>
  <si>
    <t>1415066318</t>
  </si>
  <si>
    <t>plpodl*0,3"30%"</t>
  </si>
  <si>
    <t>52</t>
  </si>
  <si>
    <t>783932171</t>
  </si>
  <si>
    <t>Celoplošné vyrovnání betonové podlahy cementovou stěrkou tloušťky do 3 mm</t>
  </si>
  <si>
    <t>2005310361</t>
  </si>
  <si>
    <t>plpodl*0,6"60%plochy podlah"</t>
  </si>
  <si>
    <t>784</t>
  </si>
  <si>
    <t>Dokončovací práce - malby a tapety</t>
  </si>
  <si>
    <t>53</t>
  </si>
  <si>
    <t>784171111</t>
  </si>
  <si>
    <t>Zakrytí vnitřních ploch stěn v místnostech výšky do 3,80 m</t>
  </si>
  <si>
    <t>1871432687</t>
  </si>
  <si>
    <t>54</t>
  </si>
  <si>
    <t>58124844</t>
  </si>
  <si>
    <t>fólie pro malířské potřeby zakrývací tl 25µ 4x5m</t>
  </si>
  <si>
    <t>-92939408</t>
  </si>
  <si>
    <t>41,6*1,05 'Přepočtené koeficientem množství</t>
  </si>
  <si>
    <t>55</t>
  </si>
  <si>
    <t>784221001</t>
  </si>
  <si>
    <t>Jednonásobné bílé malby ze směsí za sucha dobře otěruvzdorných v místnostech do 3,80 m</t>
  </si>
  <si>
    <t>1949960573</t>
  </si>
  <si>
    <t>VRN</t>
  </si>
  <si>
    <t>Vedlejší rozpočtové náklady</t>
  </si>
  <si>
    <t>VRN4</t>
  </si>
  <si>
    <t>Inženýrská činnost</t>
  </si>
  <si>
    <t>56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</si>
  <si>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</si>
  <si>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</si>
  <si>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</si>
  <si>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</si>
  <si>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-1452259609</t>
  </si>
  <si>
    <t>plstropu</t>
  </si>
  <si>
    <t>50,115</t>
  </si>
  <si>
    <t>plstěn</t>
  </si>
  <si>
    <t>75,308</t>
  </si>
  <si>
    <t>pllatex</t>
  </si>
  <si>
    <t>82,271</t>
  </si>
  <si>
    <t>dlsokl</t>
  </si>
  <si>
    <t>37,515</t>
  </si>
  <si>
    <t>stěny</t>
  </si>
  <si>
    <t>plbd</t>
  </si>
  <si>
    <t>50,33</t>
  </si>
  <si>
    <t>tmelsdk</t>
  </si>
  <si>
    <t>2,55</t>
  </si>
  <si>
    <t>02 - Stavební úpravy chodeb</t>
  </si>
  <si>
    <t>pocdv</t>
  </si>
  <si>
    <t>Soupis:</t>
  </si>
  <si>
    <t>dlzábr</t>
  </si>
  <si>
    <t>19,4</t>
  </si>
  <si>
    <t>01 - č.p.249</t>
  </si>
  <si>
    <t>madl</t>
  </si>
  <si>
    <t>madlo</t>
  </si>
  <si>
    <t>4,85</t>
  </si>
  <si>
    <t>1,142</t>
  </si>
  <si>
    <t>plzábr</t>
  </si>
  <si>
    <t>21,34</t>
  </si>
  <si>
    <t>plzár</t>
  </si>
  <si>
    <t>plRSH</t>
  </si>
  <si>
    <t>plrozvaděčů a hydrantů</t>
  </si>
  <si>
    <t>2,33</t>
  </si>
  <si>
    <t>natpotr</t>
  </si>
  <si>
    <t>nátěr potr</t>
  </si>
  <si>
    <t>natarm</t>
  </si>
  <si>
    <t>nararm</t>
  </si>
  <si>
    <t>plmal</t>
  </si>
  <si>
    <t>plmalby</t>
  </si>
  <si>
    <t>125,423</t>
  </si>
  <si>
    <t>novsdk</t>
  </si>
  <si>
    <t>dlsoklsch</t>
  </si>
  <si>
    <t>3,6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</si>
  <si>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</si>
  <si>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</si>
  <si>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</si>
  <si>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</si>
  <si>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</si>
  <si>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</si>
  <si>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</si>
  <si>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1498940273</t>
  </si>
  <si>
    <t>1"RS"</t>
  </si>
  <si>
    <t>1"pošt.schránky"</t>
  </si>
  <si>
    <t>611311131</t>
  </si>
  <si>
    <t>Potažení vnitřních rovných stropů vápenným štukem tloušťky do 3 mm</t>
  </si>
  <si>
    <t>1736993719</t>
  </si>
  <si>
    <t>4,15*2,9+2,35*1,2+2,35*1,15*2+2,35*2,4+2,35*2,9+1,2*(2,1+2,5+2,5+2,45*2+2,5)</t>
  </si>
  <si>
    <t>961507240</t>
  </si>
  <si>
    <t>612311131</t>
  </si>
  <si>
    <t>Potažení vnitřních stěn vápenným štukem tloušťky do 3 mm</t>
  </si>
  <si>
    <t>-1101236734</t>
  </si>
  <si>
    <t>(plstěn+pllatex)</t>
  </si>
  <si>
    <t>612325111</t>
  </si>
  <si>
    <t>Vápenocementová hladká omítka rýh ve stěnách šířky do 150 mm</t>
  </si>
  <si>
    <t>-1489999872</t>
  </si>
  <si>
    <t>"rýhy po vybouraných soklech"(dlsokl+dlsoklsch)*0,15</t>
  </si>
  <si>
    <t>612325411</t>
  </si>
  <si>
    <t>Oprava vnitřní vápenocementové hladké omítky stěn</t>
  </si>
  <si>
    <t>-812278734</t>
  </si>
  <si>
    <t>"plocha stěn schodiště"7*(4,15+2,35)*2+1,2*(3+2,35+1,25+1,9*0,5*2)+2,15*(2,35+2*2,4)+(2,15+0,45)*0,5*2,3+0,45*2,35-1,15*2</t>
  </si>
  <si>
    <t>"vstup"1,75*4+4,15*4+2,9*4+1,35*4+2,05*1,4*0,5+1,2*1,4+2,05*(2,6+4)*0,5+1,2*2,6+0,45*2*2</t>
  </si>
  <si>
    <t>"ostění otvorů"0,45*(1,45+2,15*2+1,4+2,1*2)+(1,33+1,76*2)*0,5</t>
  </si>
  <si>
    <t>"plocha kce schodiště"-0,15*(2,1+3*2,5+2*2,45)</t>
  </si>
  <si>
    <t>-0,25*(0,95*2+1,15*2+1,25)*2"plocha stropní kce podest"</t>
  </si>
  <si>
    <t>-6*0,8*2-1,485*2,15-1,4*2,1-1,33*1,76-1,4*0,5-pllatex</t>
  </si>
  <si>
    <t>619991001</t>
  </si>
  <si>
    <t>Zakrytí podlah fólií přilepenou lepící páskou</t>
  </si>
  <si>
    <t>-1743708733</t>
  </si>
  <si>
    <t>619991011</t>
  </si>
  <si>
    <t>Obalení konstrukcí a prvků fólií přilepenou lepící páskou</t>
  </si>
  <si>
    <t>653882603</t>
  </si>
  <si>
    <t>0,8*2*6"dveře"+1,485*2,15+1,4*2,15"vstup.dv"</t>
  </si>
  <si>
    <t>-768429144</t>
  </si>
  <si>
    <t>-55015120</t>
  </si>
  <si>
    <t>-10219538</t>
  </si>
  <si>
    <t>1890669531</t>
  </si>
  <si>
    <t>"schody"1,15*(2,1+2*2,5+2*2,45+2,5)</t>
  </si>
  <si>
    <t>"suterén"1,2*2,05+2,35*1,2</t>
  </si>
  <si>
    <t>"podesty a chodba"1,35*2,9+1,75*2,85+1,15*1,3+2,35*(0,95*2+1,15*2+2,3+1,15)</t>
  </si>
  <si>
    <t>953941321R</t>
  </si>
  <si>
    <t>Repase vstupní rohože s rámem</t>
  </si>
  <si>
    <t>-1138103952</t>
  </si>
  <si>
    <t>953966112</t>
  </si>
  <si>
    <t xml:space="preserve">Lepení ochranného rohového profilu </t>
  </si>
  <si>
    <t>-199451591</t>
  </si>
  <si>
    <t>2*(2,1+2,5*3+2,45*2)</t>
  </si>
  <si>
    <t>1,2*2*5</t>
  </si>
  <si>
    <t>63127464</t>
  </si>
  <si>
    <t>profil rohový Al</t>
  </si>
  <si>
    <t>1362308962</t>
  </si>
  <si>
    <t>41*1,1 'Přepočtené koeficientem množství</t>
  </si>
  <si>
    <t>-683945679</t>
  </si>
  <si>
    <t>4*0,8*2</t>
  </si>
  <si>
    <t>997002611</t>
  </si>
  <si>
    <t>Nakládání suti a vybouraných hmot</t>
  </si>
  <si>
    <t>-1516436944</t>
  </si>
  <si>
    <t>576166750</t>
  </si>
  <si>
    <t>-231472939</t>
  </si>
  <si>
    <t>0,8*9 'Přepočtené koeficientem množství</t>
  </si>
  <si>
    <t>1482069843</t>
  </si>
  <si>
    <t>-2031098595</t>
  </si>
  <si>
    <t>763</t>
  </si>
  <si>
    <t>Konstrukce suché výstavby</t>
  </si>
  <si>
    <t>763121762</t>
  </si>
  <si>
    <t>Dotmelení SDK kce</t>
  </si>
  <si>
    <t>-349809599</t>
  </si>
  <si>
    <t>0,2*(2,35+0,95*2)*3</t>
  </si>
  <si>
    <t>998763402</t>
  </si>
  <si>
    <t>Přesun hmot procentní pro sádrokartonové konstrukce v objektech v do 12 m</t>
  </si>
  <si>
    <t>%</t>
  </si>
  <si>
    <t>-1312435884</t>
  </si>
  <si>
    <t>967795629</t>
  </si>
  <si>
    <t>61162074</t>
  </si>
  <si>
    <t>dveře jednokřídlé voštinové povrch laminátový plné 800x1970/2100mm</t>
  </si>
  <si>
    <t>1725151816</t>
  </si>
  <si>
    <t>1169870212</t>
  </si>
  <si>
    <t>(pocdv/100)*3</t>
  </si>
  <si>
    <t>766662811</t>
  </si>
  <si>
    <t>Demontáž dveřních prahů u dveří jednokřídlových</t>
  </si>
  <si>
    <t>-1506978498</t>
  </si>
  <si>
    <t>1383669033</t>
  </si>
  <si>
    <t>766695213</t>
  </si>
  <si>
    <t>Montáž truhlářských prahů dveří jednokřídlových šířky přes 10 cm</t>
  </si>
  <si>
    <t>-838980804</t>
  </si>
  <si>
    <t>61187161</t>
  </si>
  <si>
    <t>práh dveřní dřevěný dubový tl 20mm dl 820mm š 150mm</t>
  </si>
  <si>
    <t>-296543421</t>
  </si>
  <si>
    <t>1065471260</t>
  </si>
  <si>
    <t>767</t>
  </si>
  <si>
    <t>Konstrukce zámečnické</t>
  </si>
  <si>
    <t>767821117</t>
  </si>
  <si>
    <t>Montáž sestavy poštovních schránek zazděných do 24 kusů</t>
  </si>
  <si>
    <t>-1352686859</t>
  </si>
  <si>
    <t>998767202</t>
  </si>
  <si>
    <t>Přesun hmot procentní pro zámečnické konstrukce v objektech v do 12 m</t>
  </si>
  <si>
    <t>-1679604713</t>
  </si>
  <si>
    <t>771</t>
  </si>
  <si>
    <t>Podlahy z dlaždic</t>
  </si>
  <si>
    <t>771473810</t>
  </si>
  <si>
    <t xml:space="preserve">Demontáž soklíků z dlaždic </t>
  </si>
  <si>
    <t>1757247750</t>
  </si>
  <si>
    <t>-4*0,8-1,485-1,4+2,85+1,75+4,2+2,9+0,45*2+1,35+1,3*2+0,95*2+2,35-1,15+1,15*2+2,35+0,45*2+0,95*2+2,35+1,15*2+2,35+1,25*2+2,35+1,15*2+2,35</t>
  </si>
  <si>
    <t>771473830</t>
  </si>
  <si>
    <t>Demontáž soklíků z dlaždic keramických lepených schodišťových</t>
  </si>
  <si>
    <t>-323648226</t>
  </si>
  <si>
    <t>(0,3+0,15)*8</t>
  </si>
  <si>
    <t>771474112</t>
  </si>
  <si>
    <t>Montáž soklů z dlaždic keramických rovných flexibilní lepidlo v do 90 mm</t>
  </si>
  <si>
    <t>-2138635220</t>
  </si>
  <si>
    <t>59761016</t>
  </si>
  <si>
    <t>dlažba keramická slinutá hladká do interiéru i exteriéru přes 9 do 12ks/m2</t>
  </si>
  <si>
    <t>470607327</t>
  </si>
  <si>
    <t>dlsokl*0,1</t>
  </si>
  <si>
    <t>3,752*1,2 'Přepočtené koeficientem množství</t>
  </si>
  <si>
    <t>771474132</t>
  </si>
  <si>
    <t>Montáž soklů z dlaždic keramických schodišťových stupňovitých flexibilní lepidlo v do 90 mm</t>
  </si>
  <si>
    <t>654143394</t>
  </si>
  <si>
    <t>1373820319</t>
  </si>
  <si>
    <t>dlsoklsch*0,1</t>
  </si>
  <si>
    <t>0,36*1,2 'Přepočtené koeficientem množství</t>
  </si>
  <si>
    <t>771573810</t>
  </si>
  <si>
    <t>Demontáž podlah z dlaždic keramických lepených</t>
  </si>
  <si>
    <t>-1387261984</t>
  </si>
  <si>
    <t>4*1*0,3"vstupy do bytů"</t>
  </si>
  <si>
    <t>771573912</t>
  </si>
  <si>
    <t>Oprava podlah z keramických lepených do 9 ks/m2</t>
  </si>
  <si>
    <t>-583393740</t>
  </si>
  <si>
    <t>LSS.DAA3B600</t>
  </si>
  <si>
    <t>dlaždice 333 x 333 x 8 mm</t>
  </si>
  <si>
    <t>-419710397</t>
  </si>
  <si>
    <t>1,2*1,1 'Přepočtené koeficientem množství</t>
  </si>
  <si>
    <t>771591117</t>
  </si>
  <si>
    <t>Spárování akrylem</t>
  </si>
  <si>
    <t>1412538076</t>
  </si>
  <si>
    <t>dlsokl+dlsoklsch</t>
  </si>
  <si>
    <t>771591185</t>
  </si>
  <si>
    <t>Podlahy pracnější řezání keramických dlaždic rovné</t>
  </si>
  <si>
    <t>-1134027083</t>
  </si>
  <si>
    <t>2*(dlsokl+dlsoklsch)</t>
  </si>
  <si>
    <t>998771202</t>
  </si>
  <si>
    <t>Přesun hmot procentní pro podlahy z dlaždic v objektech v do 12 m</t>
  </si>
  <si>
    <t>-18279539</t>
  </si>
  <si>
    <t>777</t>
  </si>
  <si>
    <t>Podlahy lité</t>
  </si>
  <si>
    <t>777111123</t>
  </si>
  <si>
    <t>Broušení podlah</t>
  </si>
  <si>
    <t>1897077354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</si>
  <si>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</si>
  <si>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</si>
  <si>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</si>
  <si>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</si>
  <si>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</si>
  <si>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</si>
  <si>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-1403802898</t>
  </si>
  <si>
    <t>1*0,6"u vstupu"</t>
  </si>
  <si>
    <t>podlpr"vstup do bytů"</t>
  </si>
  <si>
    <t>783106801</t>
  </si>
  <si>
    <t>Odstranění nátěrů z truhlářských konstrukcí obroušením</t>
  </si>
  <si>
    <t>-292591584</t>
  </si>
  <si>
    <t>dlzábr*0,25</t>
  </si>
  <si>
    <t>-1101618902</t>
  </si>
  <si>
    <t>madl+plpr</t>
  </si>
  <si>
    <t>1467183598</t>
  </si>
  <si>
    <t>4*(0,15+0,02)*2*0,84</t>
  </si>
  <si>
    <t>783118211</t>
  </si>
  <si>
    <t>Lakovací dvojnásobný syntetický nátěr truhlářských konstrukcí s mezibroušením</t>
  </si>
  <si>
    <t>-1422707048</t>
  </si>
  <si>
    <t>783306801</t>
  </si>
  <si>
    <t>Odstranění nátěru ze zámečnických konstrukcí obroušením</t>
  </si>
  <si>
    <t>1897273462</t>
  </si>
  <si>
    <t>2,5+1,2+2,1+2,5*2+2,45*2+2,5+1,2</t>
  </si>
  <si>
    <t>dlzábr*1,1</t>
  </si>
  <si>
    <t>6*1,5</t>
  </si>
  <si>
    <t>1,3*1,3+0,8*0,8</t>
  </si>
  <si>
    <t>plzábr+plRSH</t>
  </si>
  <si>
    <t>783314101</t>
  </si>
  <si>
    <t>Základní jednonásobný syntetický nátěr zámečnických konstrukcí</t>
  </si>
  <si>
    <t>-1283273750</t>
  </si>
  <si>
    <t>plzábr+plzár+plRSH</t>
  </si>
  <si>
    <t>1056581669</t>
  </si>
  <si>
    <t>783601733</t>
  </si>
  <si>
    <t>Odmaštění ředidlovým odmašťovačem potrubí DN do 100 mm</t>
  </si>
  <si>
    <t>-1765752879</t>
  </si>
  <si>
    <t>8+4*1,5"plyn"</t>
  </si>
  <si>
    <t>4"pož. voda"</t>
  </si>
  <si>
    <t>783614501</t>
  </si>
  <si>
    <t>Základní jednonásobný syntetický nátěr armatur DN do 100 mm</t>
  </si>
  <si>
    <t>-208542007</t>
  </si>
  <si>
    <t>3*2+4*1</t>
  </si>
  <si>
    <t>57</t>
  </si>
  <si>
    <t>783615561</t>
  </si>
  <si>
    <t>Mezinátěr jednonásobný syntetický nátěr potrubí DN do 100 mm</t>
  </si>
  <si>
    <t>1759164183</t>
  </si>
  <si>
    <t>58</t>
  </si>
  <si>
    <t>783617501</t>
  </si>
  <si>
    <t>Krycí jednonásobný syntetický nátěr armatur DN do 100 mm</t>
  </si>
  <si>
    <t>-445054018</t>
  </si>
  <si>
    <t>59</t>
  </si>
  <si>
    <t>783617621</t>
  </si>
  <si>
    <t>Krycí jednonásobný syntetický nátěr potrubí DN do 100 mm</t>
  </si>
  <si>
    <t>-656661843</t>
  </si>
  <si>
    <t>60</t>
  </si>
  <si>
    <t>783806801</t>
  </si>
  <si>
    <t>Odstranění nátěrů z omítek obroušením</t>
  </si>
  <si>
    <t>-1537376473</t>
  </si>
  <si>
    <t>(plstěn+plstropu)*0,5"z 50%"</t>
  </si>
  <si>
    <t>61</t>
  </si>
  <si>
    <t>783806811</t>
  </si>
  <si>
    <t>Odstranění nátěrů z omítek oškrábáním</t>
  </si>
  <si>
    <t>-201507621</t>
  </si>
  <si>
    <t>62</t>
  </si>
  <si>
    <t>783813101</t>
  </si>
  <si>
    <t>Penetrační nátěr adhezní můstek</t>
  </si>
  <si>
    <t>-516228315</t>
  </si>
  <si>
    <t>"linkrusta"</t>
  </si>
  <si>
    <t>63</t>
  </si>
  <si>
    <t>783822213</t>
  </si>
  <si>
    <t>Celoplošné vyrovnání omítky před provedením nátěru cementovou stěrkou</t>
  </si>
  <si>
    <t>-1333848642</t>
  </si>
  <si>
    <t>"linkrusta 90% plochy"</t>
  </si>
  <si>
    <t>pllatex*0,9</t>
  </si>
  <si>
    <t>64</t>
  </si>
  <si>
    <t>783933151</t>
  </si>
  <si>
    <t>Penetrační epoxidový nátěr hladkých betonových podlah</t>
  </si>
  <si>
    <t>-911082230</t>
  </si>
  <si>
    <t>podlpr"vstupy do bytů"</t>
  </si>
  <si>
    <t>65</t>
  </si>
  <si>
    <t>783937163</t>
  </si>
  <si>
    <t>Krycí dvojnásobný epoxidový rozpouštědlový nátěr betonové podlahy</t>
  </si>
  <si>
    <t>450945407</t>
  </si>
  <si>
    <t>66</t>
  </si>
  <si>
    <t>784131111</t>
  </si>
  <si>
    <t>Odstranění linkrustace na schodišti výšky podlaží do 3,80 m</t>
  </si>
  <si>
    <t>1984296675</t>
  </si>
  <si>
    <t>-5*0,8*1,5-1,485*1,5-1,4*1,5-1,33*0,8+1,4*(2,5+2,1+2,5*3+2,45*2)+1,5*(0,95*6+1,15*6+2,35*6+1,35*2+1,25*2+1,3+0,5+1,75+4,2+2,9+2,05*0,5+1,2+0,45*4)</t>
  </si>
  <si>
    <t>67</t>
  </si>
  <si>
    <t>-981230635</t>
  </si>
  <si>
    <t>plbd+pllatex+6*0,8*2+1,33*1,76+1,485*2,15+1,4*2,1</t>
  </si>
  <si>
    <t>68</t>
  </si>
  <si>
    <t>1041003464</t>
  </si>
  <si>
    <t>150,675*1,05 'Přepočtené koeficientem množství</t>
  </si>
  <si>
    <t>69</t>
  </si>
  <si>
    <t>784181107</t>
  </si>
  <si>
    <t>Základní jednonásobná penetrace podkladu na schodišti o výšce podlaží do 3,80 m</t>
  </si>
  <si>
    <t>-875058083</t>
  </si>
  <si>
    <t>"omítky"</t>
  </si>
  <si>
    <t>plstěn+plstropu</t>
  </si>
  <si>
    <t>70</t>
  </si>
  <si>
    <t>784221107</t>
  </si>
  <si>
    <t>Dvojnásobné bílé malby ze směsí za sucha dobře otěruvzdorných na schodišti do 3,80 m</t>
  </si>
  <si>
    <t>-1212557659</t>
  </si>
  <si>
    <t>plmal+tmelsdk+novsdk</t>
  </si>
  <si>
    <t>71</t>
  </si>
  <si>
    <t>784611007</t>
  </si>
  <si>
    <t>Jednoduché linkování na schodišti o výšce podlaží do 3,80 m</t>
  </si>
  <si>
    <t>1518348560</t>
  </si>
  <si>
    <t>-5*0,8-1,485-1,4-1,33+(2,5+2,1+2,5*3+2,45*2)+(0,95+2,35+1,15*6+2,35*3+0,95*4+2,35*3-1,15+1,3+0,5+1,35+2,9+4,2+1,75+2,85+1,25)</t>
  </si>
  <si>
    <t>72</t>
  </si>
  <si>
    <t>784660107</t>
  </si>
  <si>
    <t>Linkrustace na schodišti o výšce podlaží do 3,80 m</t>
  </si>
  <si>
    <t>1287597251</t>
  </si>
  <si>
    <t>23,058</t>
  </si>
  <si>
    <t>71,515</t>
  </si>
  <si>
    <t>48,879</t>
  </si>
  <si>
    <t>16,53</t>
  </si>
  <si>
    <t>30,496</t>
  </si>
  <si>
    <t>1,7</t>
  </si>
  <si>
    <t>7,2</t>
  </si>
  <si>
    <t>02 - č.p.250</t>
  </si>
  <si>
    <t>10,75</t>
  </si>
  <si>
    <t>3,313</t>
  </si>
  <si>
    <t>11,825</t>
  </si>
  <si>
    <t>94,573</t>
  </si>
  <si>
    <t>1337559237</t>
  </si>
  <si>
    <t>-825568101</t>
  </si>
  <si>
    <t>4,65*1,8+0,95*2,35+1,15*2,35+2,35*4,15</t>
  </si>
  <si>
    <t>-1848557314</t>
  </si>
  <si>
    <t>168099911</t>
  </si>
  <si>
    <t>1809259636</t>
  </si>
  <si>
    <t>-779550698</t>
  </si>
  <si>
    <t>"plocha stěn schodiště"7*(4,15+2,35)*2+1,2*(3+2,35+1,25+1,9*0,5)+0,5*2,1-1,8*2,1</t>
  </si>
  <si>
    <t>"vstup"1,2*2,6*2+(4+2,6)*0,5*2*2,05+1,1*4*2+1,8*4</t>
  </si>
  <si>
    <t>"ostění otvorů"0,45*(1,45+2,15*2+1,4+2,1*2)+(1,33+1,76*2)*0,5+(0,57*2+1,315)*0,5</t>
  </si>
  <si>
    <t>"plocha kce schodiště"-0,15*(2*2,5+2,45)</t>
  </si>
  <si>
    <t>-0,25*(0,95*2+1,15)*2"plocha stropní kce podest"</t>
  </si>
  <si>
    <t>-6*0,8*2-1,485*2,15-1,4*2,1-1,33*1,76-0,57*1,315-pllatex</t>
  </si>
  <si>
    <t>-675317680</t>
  </si>
  <si>
    <t>-1129697615</t>
  </si>
  <si>
    <t>0,8*2*7"dveře"+1,485*2,15+1,4*2,15"vstup.dv"+"okna" 1,315*0,57+1,33*1,57</t>
  </si>
  <si>
    <t>-1803567127</t>
  </si>
  <si>
    <t>1464144285</t>
  </si>
  <si>
    <t>-990605761</t>
  </si>
  <si>
    <t>131488189</t>
  </si>
  <si>
    <t>"schody"1,15*(2,1+2*2,5+2,45)</t>
  </si>
  <si>
    <t>"suterén"1,2*2,2+2,35*0,95</t>
  </si>
  <si>
    <t>"podesty a chodba"1,35*1,8+1,3*1,8+2,35*(0,95*2+1,15*2)</t>
  </si>
  <si>
    <t>-284913766</t>
  </si>
  <si>
    <t>-26941590</t>
  </si>
  <si>
    <t>2*(2,1+2,5*2+2,45)</t>
  </si>
  <si>
    <t>1,2*4</t>
  </si>
  <si>
    <t>-316522552</t>
  </si>
  <si>
    <t>23,9*1,1 'Přepočtené koeficientem množství</t>
  </si>
  <si>
    <t>1132728487</t>
  </si>
  <si>
    <t>-1356745199</t>
  </si>
  <si>
    <t>-1538786049</t>
  </si>
  <si>
    <t>1892609820</t>
  </si>
  <si>
    <t>0,734*9 'Přepočtené koeficientem množství</t>
  </si>
  <si>
    <t>-595366957</t>
  </si>
  <si>
    <t>642534182</t>
  </si>
  <si>
    <t>-1150938212</t>
  </si>
  <si>
    <t>0,2*(2,35+0,95*2)*2</t>
  </si>
  <si>
    <t>1148257194</t>
  </si>
  <si>
    <t>-2056989191</t>
  </si>
  <si>
    <t>1811222038</t>
  </si>
  <si>
    <t>-132642554</t>
  </si>
  <si>
    <t>811660232</t>
  </si>
  <si>
    <t>-998385545</t>
  </si>
  <si>
    <t>759258335</t>
  </si>
  <si>
    <t>-1943454141</t>
  </si>
  <si>
    <t>1164094127</t>
  </si>
  <si>
    <t>894608936</t>
  </si>
  <si>
    <t>-796316124</t>
  </si>
  <si>
    <t>-313678688</t>
  </si>
  <si>
    <t>-4*0,8-1,485-1,4+2*1,35+1,8-1,485+2*0,5+1,3*2+2,35-1,8+2*0,95+2,35+2*1,15+2,35+2*0,95+2,35+2*1,15</t>
  </si>
  <si>
    <t>-64928278</t>
  </si>
  <si>
    <t>(0,3+0,15)*8*2</t>
  </si>
  <si>
    <t>-1964892939</t>
  </si>
  <si>
    <t>-1419864626</t>
  </si>
  <si>
    <t>1,653*1,2 'Přepočtené koeficientem množství</t>
  </si>
  <si>
    <t>632752893</t>
  </si>
  <si>
    <t>59365877</t>
  </si>
  <si>
    <t>0,72*1,2 'Přepočtené koeficientem množství</t>
  </si>
  <si>
    <t>-1048260095</t>
  </si>
  <si>
    <t>1401461938</t>
  </si>
  <si>
    <t>571902925</t>
  </si>
  <si>
    <t>1613153828</t>
  </si>
  <si>
    <t>-2097051048</t>
  </si>
  <si>
    <t>733179197</t>
  </si>
  <si>
    <t>1934269977</t>
  </si>
  <si>
    <t>-1728081170</t>
  </si>
  <si>
    <t>678686697</t>
  </si>
  <si>
    <t>(dlzábr+2,5)*0,25</t>
  </si>
  <si>
    <t>1376356787</t>
  </si>
  <si>
    <t>841758833</t>
  </si>
  <si>
    <t>160180427</t>
  </si>
  <si>
    <t>2092707160</t>
  </si>
  <si>
    <t>2,1+2,5*2+2,45+1,2</t>
  </si>
  <si>
    <t>-621529142</t>
  </si>
  <si>
    <t>2025641794</t>
  </si>
  <si>
    <t>460508370</t>
  </si>
  <si>
    <t>-1303404298</t>
  </si>
  <si>
    <t>1408369484</t>
  </si>
  <si>
    <t>575995726</t>
  </si>
  <si>
    <t>-1463999481</t>
  </si>
  <si>
    <t>1044873290</t>
  </si>
  <si>
    <t>163213782</t>
  </si>
  <si>
    <t>-709011148</t>
  </si>
  <si>
    <t>1780590554</t>
  </si>
  <si>
    <t>-893177783</t>
  </si>
  <si>
    <t>-1867965185</t>
  </si>
  <si>
    <t>287095835</t>
  </si>
  <si>
    <t>-5*0,8*1,5-1,485*1,5-1,4*1,5-1,33*0,8+1,4*(2,1+2,5*2+2,45+2,5)+1,5*(2,35*5+0,95*5+1,15*4+1,8+2*1,35+2*1,3-1,8+4*0,5)+2*0,5*0,8</t>
  </si>
  <si>
    <t>1235495577</t>
  </si>
  <si>
    <t>plbd+pllatex+6*0,8*2+1,33*1,76+1,485*2,15+1,4*2,1+0,57*1,315</t>
  </si>
  <si>
    <t>1242627490</t>
  </si>
  <si>
    <t>98,198*1,05 'Přepočtené koeficientem množství</t>
  </si>
  <si>
    <t>-958846726</t>
  </si>
  <si>
    <t>-465155352</t>
  </si>
  <si>
    <t>2084427321</t>
  </si>
  <si>
    <t>-5*0,8-1,485-1,4-1,33+(2,1+2,5*2+2,45+2,5)+(2,35*5+0,95*5+1,15*4+1,8+2*1,35+2*1,3-1,8+4*0,5)+2*0,5</t>
  </si>
  <si>
    <t>1911759252</t>
  </si>
  <si>
    <t>39,483</t>
  </si>
  <si>
    <t>78,022</t>
  </si>
  <si>
    <t>60,979</t>
  </si>
  <si>
    <t>28,015</t>
  </si>
  <si>
    <t>36,266</t>
  </si>
  <si>
    <t>03 - č.p.251</t>
  </si>
  <si>
    <t>14,45</t>
  </si>
  <si>
    <t>3,613</t>
  </si>
  <si>
    <t>15,895</t>
  </si>
  <si>
    <t>117,505</t>
  </si>
  <si>
    <t>-1036722013</t>
  </si>
  <si>
    <t>282452161</t>
  </si>
  <si>
    <t>4,15*3,1+2,35*1,15+2,35*1,15+4,15*2,35+1,2*(2,1+2,5+2,5+2,45)</t>
  </si>
  <si>
    <t>-614688232</t>
  </si>
  <si>
    <t>-1914981608</t>
  </si>
  <si>
    <t>584184157</t>
  </si>
  <si>
    <t>2083643058</t>
  </si>
  <si>
    <t>"plocha stěn schodiště"7*(4,15+2,35)*2+1,2*(4,15+2,35+1,25+1,9*0,5)-2*1,3</t>
  </si>
  <si>
    <t>"vstup"0,6*1,3+4*(1,7+4,2+3,1+1,35)+2*(4,2+2,6)*0,5+0,8*(4,2-2,6)+2*1,4*0,5+0,5*2*2</t>
  </si>
  <si>
    <t>"plocha kce schodiště"-0,15*(2,1+2*2,5+2,45)</t>
  </si>
  <si>
    <t>-6*0,8*2-1,485*2,15-1,4*2,1-1,33*1,76-pllatex</t>
  </si>
  <si>
    <t>-459523109</t>
  </si>
  <si>
    <t>961739862</t>
  </si>
  <si>
    <t>0,8*2*6"dveře"+1,485*2,15+1,4*2,15"vstup.dv"+"okno"1,33*1,57</t>
  </si>
  <si>
    <t>-389998061</t>
  </si>
  <si>
    <t>-1209068038</t>
  </si>
  <si>
    <t>1349950939</t>
  </si>
  <si>
    <t>834208810</t>
  </si>
  <si>
    <t>"suterén"1,2*2,05+2,35*0,95</t>
  </si>
  <si>
    <t>"podesty a chodba"1,35*3,1+1,7*2,85+1,3*1,3+2,35*(0,95*2+1,15*2)</t>
  </si>
  <si>
    <t>-696659665</t>
  </si>
  <si>
    <t>1372353278</t>
  </si>
  <si>
    <t>1,2*2*4</t>
  </si>
  <si>
    <t>1417994468</t>
  </si>
  <si>
    <t>28,7*1,1 'Přepočtené koeficientem množství</t>
  </si>
  <si>
    <t>-1690165474</t>
  </si>
  <si>
    <t>1531023753</t>
  </si>
  <si>
    <t>2118949019</t>
  </si>
  <si>
    <t>708300204</t>
  </si>
  <si>
    <t>0,753*9 'Přepočtené koeficientem množství</t>
  </si>
  <si>
    <t>-2073514379</t>
  </si>
  <si>
    <t>761190186</t>
  </si>
  <si>
    <t>-1253123867</t>
  </si>
  <si>
    <t>-355524347</t>
  </si>
  <si>
    <t>1460080132</t>
  </si>
  <si>
    <t>-1149735912</t>
  </si>
  <si>
    <t>-2130622705</t>
  </si>
  <si>
    <t>-1971304978</t>
  </si>
  <si>
    <t>-577587164</t>
  </si>
  <si>
    <t>1942669077</t>
  </si>
  <si>
    <t>864748989</t>
  </si>
  <si>
    <t>-791610644</t>
  </si>
  <si>
    <t>157949842</t>
  </si>
  <si>
    <t>-1613789294</t>
  </si>
  <si>
    <t>1026556669</t>
  </si>
  <si>
    <t>-4*0,8-1,485-1,4+2,85+1,7+4,2+3,1+0,45*2+1,35+1,3*2+2,35-1,3+1,15*2+2,35+0,45*2+0,95*2+2,35+1,15*2+2,35+0,95*2</t>
  </si>
  <si>
    <t>651522593</t>
  </si>
  <si>
    <t>1547422394</t>
  </si>
  <si>
    <t>2,802*1,2 'Přepočtené koeficientem množství</t>
  </si>
  <si>
    <t>-741796494</t>
  </si>
  <si>
    <t>1132978217</t>
  </si>
  <si>
    <t>1997976627</t>
  </si>
  <si>
    <t>-1687835210</t>
  </si>
  <si>
    <t>-1164439636</t>
  </si>
  <si>
    <t>737834688</t>
  </si>
  <si>
    <t>1125172207</t>
  </si>
  <si>
    <t>1749441375</t>
  </si>
  <si>
    <t>-1851079780</t>
  </si>
  <si>
    <t>1119037266</t>
  </si>
  <si>
    <t>-942615349</t>
  </si>
  <si>
    <t>-1372033229</t>
  </si>
  <si>
    <t>94427278</t>
  </si>
  <si>
    <t>2,5+1,2+2,1+2,5*2+2,45+1,2</t>
  </si>
  <si>
    <t>2057259756</t>
  </si>
  <si>
    <t>-149809033</t>
  </si>
  <si>
    <t>-1624155772</t>
  </si>
  <si>
    <t>1611107310</t>
  </si>
  <si>
    <t>512935203</t>
  </si>
  <si>
    <t>-1240175979</t>
  </si>
  <si>
    <t>-2019515936</t>
  </si>
  <si>
    <t>35398618</t>
  </si>
  <si>
    <t>-1035025154</t>
  </si>
  <si>
    <t>-2026983917</t>
  </si>
  <si>
    <t>717359751</t>
  </si>
  <si>
    <t>157054478</t>
  </si>
  <si>
    <t>-1455186017</t>
  </si>
  <si>
    <t>-1249010146</t>
  </si>
  <si>
    <t>-5*0,8*1,5-1,485*1,5-1,4*1,5-1,33*0,8+1,4*(2,5+2,1+2,5*2+2,45)+1,5*(0,95+1,15*4+2,35*5-1,3+0,95*4+1,3+0,5+1,35+3,1+4,2+1,7+2*0,5+1,25+0,45*4+0,5*2)</t>
  </si>
  <si>
    <t>-820977227</t>
  </si>
  <si>
    <t>-1821740725</t>
  </si>
  <si>
    <t>115,319*1,05 'Přepočtené koeficientem množství</t>
  </si>
  <si>
    <t>-2030188339</t>
  </si>
  <si>
    <t>-577395201</t>
  </si>
  <si>
    <t>1847305645</t>
  </si>
  <si>
    <t>-5*0,8-1,485-1,4-1,33+(2,5+2,1+2,5*2+2,45)+(0,95+1,15*4+2,35*5-1,3+0,95*4+1,3+0,5+1,35+3,1+4,2+1,7+2*0,5+1,25+0,45*4+0,5*2)</t>
  </si>
  <si>
    <t>-1085808187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</si>
  <si>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</si>
  <si>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</si>
  <si>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</si>
  <si>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</si>
  <si>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</si>
  <si>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</si>
  <si>
    <t xml:space="preserve"> 02/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</si>
</sst>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2021R0042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Milín, 11. Května 24, 262 31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Akad. arch. Aleš Brotánek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č.p.249'!J32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č.p.249'!P135</f>
        <v>0</v>
      </c>
      <c r="AV97" s="138">
        <f>'01 - č.p.249'!J35</f>
        <v>0</v>
      </c>
      <c r="AW97" s="138">
        <f>'01 - č.p.249'!J36</f>
        <v>0</v>
      </c>
      <c r="AX97" s="138">
        <f>'01 - č.p.249'!J37</f>
        <v>0</v>
      </c>
      <c r="AY97" s="138">
        <f>'01 - č.p.249'!J38</f>
        <v>0</v>
      </c>
      <c r="AZ97" s="138">
        <f>'01 - č.p.249'!F35</f>
        <v>0</v>
      </c>
      <c r="BA97" s="138">
        <f>'01 - č.p.249'!F36</f>
        <v>0</v>
      </c>
      <c r="BB97" s="138">
        <f>'01 - č.p.249'!F37</f>
        <v>0</v>
      </c>
      <c r="BC97" s="138">
        <f>'01 - č.p.249'!F38</f>
        <v>0</v>
      </c>
      <c r="BD97" s="140">
        <f>'01 - č.p.249'!F39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č.p.250'!J32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'02 - č.p.250'!P135</f>
        <v>0</v>
      </c>
      <c r="AV98" s="138">
        <f>'02 - č.p.250'!J35</f>
        <v>0</v>
      </c>
      <c r="AW98" s="138">
        <f>'02 - č.p.250'!J36</f>
        <v>0</v>
      </c>
      <c r="AX98" s="138">
        <f>'02 - č.p.250'!J37</f>
        <v>0</v>
      </c>
      <c r="AY98" s="138">
        <f>'02 - č.p.250'!J38</f>
        <v>0</v>
      </c>
      <c r="AZ98" s="138">
        <f>'02 - č.p.250'!F35</f>
        <v>0</v>
      </c>
      <c r="BA98" s="138">
        <f>'02 - č.p.250'!F36</f>
        <v>0</v>
      </c>
      <c r="BB98" s="138">
        <f>'02 - č.p.250'!F37</f>
        <v>0</v>
      </c>
      <c r="BC98" s="138">
        <f>'02 - č.p.250'!F38</f>
        <v>0</v>
      </c>
      <c r="BD98" s="140">
        <f>'02 - č.p.250'!F39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4" customFormat="1" ht="16.5" customHeight="1">
      <c r="A99" s="119" t="s">
        <v>80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č.p.251'!J32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42">
        <v>0</v>
      </c>
      <c r="AT99" s="143">
        <f>ROUND(SUM(AV99:AW99),2)</f>
        <v>0</v>
      </c>
      <c r="AU99" s="144">
        <f>'03 - č.p.251'!P135</f>
        <v>0</v>
      </c>
      <c r="AV99" s="143">
        <f>'03 - č.p.251'!J35</f>
        <v>0</v>
      </c>
      <c r="AW99" s="143">
        <f>'03 - č.p.251'!J36</f>
        <v>0</v>
      </c>
      <c r="AX99" s="143">
        <f>'03 - č.p.251'!J37</f>
        <v>0</v>
      </c>
      <c r="AY99" s="143">
        <f>'03 - č.p.251'!J38</f>
        <v>0</v>
      </c>
      <c r="AZ99" s="143">
        <f>'03 - č.p.251'!F35</f>
        <v>0</v>
      </c>
      <c r="BA99" s="143">
        <f>'03 - č.p.251'!F36</f>
        <v>0</v>
      </c>
      <c r="BB99" s="143">
        <f>'03 - č.p.251'!F37</f>
        <v>0</v>
      </c>
      <c r="BC99" s="143">
        <f>'03 - č.p.251'!F38</f>
        <v>0</v>
      </c>
      <c r="BD99" s="145">
        <f>'03 - č.p.251'!F39</f>
        <v>0</v>
      </c>
      <c r="BE99" s="4"/>
      <c r="BT99" s="141" t="s">
        <v>91</v>
      </c>
      <c r="BV99" s="141" t="s">
        <v>78</v>
      </c>
      <c r="BW99" s="141" t="s">
        <v>97</v>
      </c>
      <c r="BX99" s="141" t="s">
        <v>88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oEBlRARnIFjHfJJudgupJogNqyb4v/CKgVXgnSk6iDWuyQgGbiAhU+WmpguC6Au6n8HeZNpj5SCzEnpcid8TfA==" hashValue="UCAdcsj35c7Opr0LFE7w9oY3HgITGnCEZKUJ9UqSTnxgFKa0zKbt8BHHp7RgQQEaz/TyWv31H69b8veZD2p/J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49'!C2" display="/"/>
    <hyperlink ref="A98" location="'02 - č.p.250'!C2" display="/"/>
    <hyperlink ref="A99" location="'03 - č.p.25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98</v>
      </c>
      <c r="BA2" s="147" t="s">
        <v>98</v>
      </c>
      <c r="BB2" s="147" t="s">
        <v>1</v>
      </c>
      <c r="BC2" s="147" t="s">
        <v>99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100</v>
      </c>
      <c r="BA3" s="147" t="s">
        <v>100</v>
      </c>
      <c r="BB3" s="147" t="s">
        <v>1</v>
      </c>
      <c r="BC3" s="147" t="s">
        <v>101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103</v>
      </c>
      <c r="BA4" s="147" t="s">
        <v>103</v>
      </c>
      <c r="BB4" s="147" t="s">
        <v>1</v>
      </c>
      <c r="BC4" s="147" t="s">
        <v>104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105</v>
      </c>
      <c r="BA5" s="147" t="s">
        <v>106</v>
      </c>
      <c r="BB5" s="147" t="s">
        <v>1</v>
      </c>
      <c r="BC5" s="147" t="s">
        <v>107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108</v>
      </c>
      <c r="BA6" s="147" t="s">
        <v>109</v>
      </c>
      <c r="BB6" s="147" t="s">
        <v>1</v>
      </c>
      <c r="BC6" s="147" t="s">
        <v>110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U</v>
      </c>
      <c r="F7" s="153"/>
      <c r="G7" s="153"/>
      <c r="H7" s="153"/>
      <c r="I7" s="146"/>
      <c r="L7" s="20"/>
      <c r="AZ7" s="147" t="s">
        <v>111</v>
      </c>
      <c r="BA7" s="147" t="s">
        <v>112</v>
      </c>
      <c r="BB7" s="147" t="s">
        <v>1</v>
      </c>
      <c r="BC7" s="147" t="s">
        <v>113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114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115</v>
      </c>
      <c r="BA8" s="147" t="s">
        <v>116</v>
      </c>
      <c r="BB8" s="147" t="s">
        <v>1</v>
      </c>
      <c r="BC8" s="147" t="s">
        <v>117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118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119</v>
      </c>
      <c r="BA9" s="147" t="s">
        <v>119</v>
      </c>
      <c r="BB9" s="147" t="s">
        <v>1</v>
      </c>
      <c r="BC9" s="147" t="s">
        <v>120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121</v>
      </c>
      <c r="BA10" s="147" t="s">
        <v>122</v>
      </c>
      <c r="BB10" s="147" t="s">
        <v>1</v>
      </c>
      <c r="BC10" s="147" t="s">
        <v>123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124</v>
      </c>
      <c r="BA11" s="147" t="s">
        <v>124</v>
      </c>
      <c r="BB11" s="147" t="s">
        <v>1</v>
      </c>
      <c r="BC11" s="147" t="s">
        <v>125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21. 6. 2021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126</v>
      </c>
      <c r="BA12" s="147" t="s">
        <v>126</v>
      </c>
      <c r="BB12" s="147" t="s">
        <v>1</v>
      </c>
      <c r="BC12" s="147" t="s">
        <v>127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128</v>
      </c>
      <c r="BA13" s="147" t="s">
        <v>129</v>
      </c>
      <c r="BB13" s="147" t="s">
        <v>1</v>
      </c>
      <c r="BC13" s="147" t="s">
        <v>130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131</v>
      </c>
      <c r="BA14" s="147" t="s">
        <v>132</v>
      </c>
      <c r="BB14" s="147" t="s">
        <v>1</v>
      </c>
      <c r="BC14" s="147" t="s">
        <v>130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7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ROUND((SUM(BE129:BE267)),  2)</f>
        <v>0</v>
      </c>
      <c r="G33" s="38"/>
      <c r="H33" s="38"/>
      <c r="I33" s="172">
        <v>0.20999999999999999</v>
      </c>
      <c r="J33" s="171">
        <f>ROUND(((SUM(BE129:BE267))*I33),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ROUND((SUM(BF129:BF267)),  2)</f>
        <v>0</v>
      </c>
      <c r="G34" s="38"/>
      <c r="H34" s="38"/>
      <c r="I34" s="172">
        <v>0.14999999999999999</v>
      </c>
      <c r="J34" s="171">
        <f>ROUND(((SUM(BF129:BF267))*I34),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ROUND((SUM(BG129:BG267)),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ROUND((SUM(BH129:BH267)),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ROUND((SUM(BI129:BI267)),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U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Milín</v>
      </c>
      <c r="G89" s="40"/>
      <c r="H89" s="40"/>
      <c r="I89" s="157" t="s">
        <v>22</v>
      </c>
      <c r="J89" s="79" t="str">
        <f>IF(J12="","",J12)</f>
        <v>21. 6. 2021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Obec Milín, 11. Května 24, 262 31 Milín</v>
      </c>
      <c r="G91" s="40"/>
      <c r="H91" s="40"/>
      <c r="I91" s="157" t="s">
        <v>30</v>
      </c>
      <c r="J91" s="36" t="str">
        <f>E21</f>
        <v>Akad. arch. Aleš Brotánek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134</v>
      </c>
      <c r="D94" s="199"/>
      <c r="E94" s="199"/>
      <c r="F94" s="199"/>
      <c r="G94" s="199"/>
      <c r="H94" s="199"/>
      <c r="I94" s="200"/>
      <c r="J94" s="201" t="s">
        <v>135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136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203"/>
      <c r="C97" s="204"/>
      <c r="D97" s="205" t="s">
        <v>138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139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140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141</v>
      </c>
      <c r="E100" s="212"/>
      <c r="F100" s="212"/>
      <c r="G100" s="212"/>
      <c r="H100" s="212"/>
      <c r="I100" s="213"/>
      <c r="J100" s="214">
        <f>J180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142</v>
      </c>
      <c r="E101" s="212"/>
      <c r="F101" s="212"/>
      <c r="G101" s="212"/>
      <c r="H101" s="212"/>
      <c r="I101" s="213"/>
      <c r="J101" s="214">
        <f>J206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143</v>
      </c>
      <c r="E102" s="212"/>
      <c r="F102" s="212"/>
      <c r="G102" s="212"/>
      <c r="H102" s="212"/>
      <c r="I102" s="213"/>
      <c r="J102" s="214">
        <f>J217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144</v>
      </c>
      <c r="E103" s="206"/>
      <c r="F103" s="206"/>
      <c r="G103" s="206"/>
      <c r="H103" s="206"/>
      <c r="I103" s="207"/>
      <c r="J103" s="208">
        <f>J219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145</v>
      </c>
      <c r="E104" s="212"/>
      <c r="F104" s="212"/>
      <c r="G104" s="212"/>
      <c r="H104" s="212"/>
      <c r="I104" s="213"/>
      <c r="J104" s="214">
        <f>J220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146</v>
      </c>
      <c r="E105" s="212"/>
      <c r="F105" s="212"/>
      <c r="G105" s="212"/>
      <c r="H105" s="212"/>
      <c r="I105" s="213"/>
      <c r="J105" s="214">
        <f>J222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147</v>
      </c>
      <c r="E106" s="212"/>
      <c r="F106" s="212"/>
      <c r="G106" s="212"/>
      <c r="H106" s="212"/>
      <c r="I106" s="213"/>
      <c r="J106" s="214">
        <f>J236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148</v>
      </c>
      <c r="E107" s="212"/>
      <c r="F107" s="212"/>
      <c r="G107" s="212"/>
      <c r="H107" s="212"/>
      <c r="I107" s="213"/>
      <c r="J107" s="214">
        <f>J254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149</v>
      </c>
      <c r="E108" s="206"/>
      <c r="F108" s="206"/>
      <c r="G108" s="206"/>
      <c r="H108" s="206"/>
      <c r="I108" s="207"/>
      <c r="J108" s="208">
        <f>J265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150</v>
      </c>
      <c r="E109" s="212"/>
      <c r="F109" s="212"/>
      <c r="G109" s="212"/>
      <c r="H109" s="212"/>
      <c r="I109" s="213"/>
      <c r="J109" s="214">
        <f>J266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151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U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114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Milín</v>
      </c>
      <c r="G123" s="40"/>
      <c r="H123" s="40"/>
      <c r="I123" s="157" t="s">
        <v>22</v>
      </c>
      <c r="J123" s="79" t="str">
        <f>IF(J12="","",J12)</f>
        <v>21. 6. 2021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Obec Milín, 11. Května 24, 262 31 Milín</v>
      </c>
      <c r="G125" s="40"/>
      <c r="H125" s="40"/>
      <c r="I125" s="157" t="s">
        <v>30</v>
      </c>
      <c r="J125" s="36" t="str">
        <f>E21</f>
        <v>Akad. arch. Aleš Brotánek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152</v>
      </c>
      <c r="D128" s="219" t="s">
        <v>61</v>
      </c>
      <c r="E128" s="219" t="s">
        <v>57</v>
      </c>
      <c r="F128" s="219" t="s">
        <v>58</v>
      </c>
      <c r="G128" s="219" t="s">
        <v>153</v>
      </c>
      <c r="H128" s="219" t="s">
        <v>154</v>
      </c>
      <c r="I128" s="220" t="s">
        <v>155</v>
      </c>
      <c r="J128" s="221" t="s">
        <v>135</v>
      </c>
      <c r="K128" s="222" t="s">
        <v>156</v>
      </c>
      <c r="L128" s="223"/>
      <c r="M128" s="100" t="s">
        <v>1</v>
      </c>
      <c r="N128" s="101" t="s">
        <v>40</v>
      </c>
      <c r="O128" s="101" t="s">
        <v>157</v>
      </c>
      <c r="P128" s="101" t="s">
        <v>158</v>
      </c>
      <c r="Q128" s="101" t="s">
        <v>159</v>
      </c>
      <c r="R128" s="101" t="s">
        <v>160</v>
      </c>
      <c r="S128" s="101" t="s">
        <v>161</v>
      </c>
      <c r="T128" s="102" t="s">
        <v>162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163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P130+P219+P265</f>
        <v>0</v>
      </c>
      <c r="Q129" s="104"/>
      <c r="R129" s="226">
        <f>R130+R219+R265</f>
        <v>21.165975609999997</v>
      </c>
      <c r="S129" s="104"/>
      <c r="T129" s="227">
        <f>T130+T219+T265</f>
        <v>53.260390000000008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137</v>
      </c>
      <c r="BK129" s="228">
        <f>BK130+BK219+BK265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164</v>
      </c>
      <c r="F130" s="232" t="s">
        <v>165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P131+P149+P180+P206+P217</f>
        <v>0</v>
      </c>
      <c r="Q130" s="237"/>
      <c r="R130" s="238">
        <f>R131+R149+R180+R206+R217</f>
        <v>20.201712329999996</v>
      </c>
      <c r="S130" s="237"/>
      <c r="T130" s="239">
        <f>T131+T149+T180+T206+T217</f>
        <v>51.868390000000005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166</v>
      </c>
      <c r="BK130" s="242">
        <f>BK131+BK149+BK180+BK206+BK217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167</v>
      </c>
      <c r="F131" s="243" t="s">
        <v>168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4.2835700999999995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166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84</v>
      </c>
      <c r="D132" s="245" t="s">
        <v>169</v>
      </c>
      <c r="E132" s="246" t="s">
        <v>170</v>
      </c>
      <c r="F132" s="247" t="s">
        <v>171</v>
      </c>
      <c r="G132" s="248" t="s">
        <v>172</v>
      </c>
      <c r="H132" s="249">
        <v>25.350000000000001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0.22637550000000004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173</v>
      </c>
      <c r="AT132" s="257" t="s">
        <v>169</v>
      </c>
      <c r="AU132" s="257" t="s">
        <v>91</v>
      </c>
      <c r="AY132" s="17" t="s">
        <v>166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173</v>
      </c>
      <c r="BM132" s="257" t="s">
        <v>174</v>
      </c>
    </row>
    <row r="133" s="13" customFormat="1">
      <c r="A133" s="13"/>
      <c r="B133" s="259"/>
      <c r="C133" s="260"/>
      <c r="D133" s="261" t="s">
        <v>175</v>
      </c>
      <c r="E133" s="262" t="s">
        <v>98</v>
      </c>
      <c r="F133" s="263" t="s">
        <v>176</v>
      </c>
      <c r="G133" s="260"/>
      <c r="H133" s="264">
        <v>34.149999999999999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175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166</v>
      </c>
    </row>
    <row r="134" s="13" customFormat="1">
      <c r="A134" s="13"/>
      <c r="B134" s="259"/>
      <c r="C134" s="260"/>
      <c r="D134" s="261" t="s">
        <v>175</v>
      </c>
      <c r="E134" s="262" t="s">
        <v>1</v>
      </c>
      <c r="F134" s="263" t="s">
        <v>177</v>
      </c>
      <c r="G134" s="260"/>
      <c r="H134" s="264">
        <v>25.350000000000001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175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166</v>
      </c>
    </row>
    <row r="135" s="2" customFormat="1" ht="21.75" customHeight="1">
      <c r="A135" s="38"/>
      <c r="B135" s="39"/>
      <c r="C135" s="245" t="s">
        <v>91</v>
      </c>
      <c r="D135" s="245" t="s">
        <v>169</v>
      </c>
      <c r="E135" s="246" t="s">
        <v>178</v>
      </c>
      <c r="F135" s="247" t="s">
        <v>179</v>
      </c>
      <c r="G135" s="248" t="s">
        <v>180</v>
      </c>
      <c r="H135" s="249">
        <v>0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173</v>
      </c>
      <c r="AT135" s="257" t="s">
        <v>169</v>
      </c>
      <c r="AU135" s="257" t="s">
        <v>91</v>
      </c>
      <c r="AY135" s="17" t="s">
        <v>166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173</v>
      </c>
      <c r="BM135" s="257" t="s">
        <v>181</v>
      </c>
    </row>
    <row r="136" s="13" customFormat="1">
      <c r="A136" s="13"/>
      <c r="B136" s="259"/>
      <c r="C136" s="260"/>
      <c r="D136" s="261" t="s">
        <v>175</v>
      </c>
      <c r="E136" s="262" t="s">
        <v>1</v>
      </c>
      <c r="F136" s="263" t="s">
        <v>182</v>
      </c>
      <c r="G136" s="260"/>
      <c r="H136" s="264">
        <v>0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175</v>
      </c>
      <c r="AU136" s="270" t="s">
        <v>91</v>
      </c>
      <c r="AV136" s="13" t="s">
        <v>91</v>
      </c>
      <c r="AW136" s="13" t="s">
        <v>32</v>
      </c>
      <c r="AX136" s="13" t="s">
        <v>76</v>
      </c>
      <c r="AY136" s="270" t="s">
        <v>166</v>
      </c>
    </row>
    <row r="137" s="14" customFormat="1">
      <c r="A137" s="14"/>
      <c r="B137" s="271"/>
      <c r="C137" s="272"/>
      <c r="D137" s="261" t="s">
        <v>175</v>
      </c>
      <c r="E137" s="273" t="s">
        <v>1</v>
      </c>
      <c r="F137" s="274" t="s">
        <v>183</v>
      </c>
      <c r="G137" s="272"/>
      <c r="H137" s="275">
        <v>0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175</v>
      </c>
      <c r="AU137" s="281" t="s">
        <v>91</v>
      </c>
      <c r="AV137" s="14" t="s">
        <v>173</v>
      </c>
      <c r="AW137" s="14" t="s">
        <v>32</v>
      </c>
      <c r="AX137" s="14" t="s">
        <v>84</v>
      </c>
      <c r="AY137" s="281" t="s">
        <v>166</v>
      </c>
    </row>
    <row r="138" s="2" customFormat="1" ht="21.75" customHeight="1">
      <c r="A138" s="38"/>
      <c r="B138" s="39"/>
      <c r="C138" s="245" t="s">
        <v>167</v>
      </c>
      <c r="D138" s="245" t="s">
        <v>169</v>
      </c>
      <c r="E138" s="246" t="s">
        <v>184</v>
      </c>
      <c r="F138" s="247" t="s">
        <v>185</v>
      </c>
      <c r="G138" s="248" t="s">
        <v>186</v>
      </c>
      <c r="H138" s="249">
        <v>64.359999999999999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0.058970000000000002</v>
      </c>
      <c r="R138" s="255">
        <f>Q138*H138</f>
        <v>3.7953092000000002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173</v>
      </c>
      <c r="AT138" s="257" t="s">
        <v>169</v>
      </c>
      <c r="AU138" s="257" t="s">
        <v>91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173</v>
      </c>
      <c r="BM138" s="257" t="s">
        <v>187</v>
      </c>
    </row>
    <row r="139" s="13" customFormat="1">
      <c r="A139" s="13"/>
      <c r="B139" s="259"/>
      <c r="C139" s="260"/>
      <c r="D139" s="261" t="s">
        <v>175</v>
      </c>
      <c r="E139" s="262" t="s">
        <v>100</v>
      </c>
      <c r="F139" s="263" t="s">
        <v>188</v>
      </c>
      <c r="G139" s="260"/>
      <c r="H139" s="264">
        <v>64.359999999999999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175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166</v>
      </c>
    </row>
    <row r="140" s="14" customFormat="1">
      <c r="A140" s="14"/>
      <c r="B140" s="271"/>
      <c r="C140" s="272"/>
      <c r="D140" s="261" t="s">
        <v>175</v>
      </c>
      <c r="E140" s="273" t="s">
        <v>1</v>
      </c>
      <c r="F140" s="274" t="s">
        <v>183</v>
      </c>
      <c r="G140" s="272"/>
      <c r="H140" s="275">
        <v>64.359999999999999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175</v>
      </c>
      <c r="AU140" s="281" t="s">
        <v>91</v>
      </c>
      <c r="AV140" s="14" t="s">
        <v>173</v>
      </c>
      <c r="AW140" s="14" t="s">
        <v>32</v>
      </c>
      <c r="AX140" s="14" t="s">
        <v>84</v>
      </c>
      <c r="AY140" s="281" t="s">
        <v>166</v>
      </c>
    </row>
    <row r="141" s="2" customFormat="1" ht="21.75" customHeight="1">
      <c r="A141" s="38"/>
      <c r="B141" s="39"/>
      <c r="C141" s="245" t="s">
        <v>173</v>
      </c>
      <c r="D141" s="245" t="s">
        <v>169</v>
      </c>
      <c r="E141" s="246" t="s">
        <v>189</v>
      </c>
      <c r="F141" s="247" t="s">
        <v>190</v>
      </c>
      <c r="G141" s="248" t="s">
        <v>186</v>
      </c>
      <c r="H141" s="249">
        <v>0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42</v>
      </c>
      <c r="O141" s="91"/>
      <c r="P141" s="255">
        <f>O141*H141</f>
        <v>0</v>
      </c>
      <c r="Q141" s="255">
        <v>0.17818000000000001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173</v>
      </c>
      <c r="AT141" s="257" t="s">
        <v>169</v>
      </c>
      <c r="AU141" s="257" t="s">
        <v>91</v>
      </c>
      <c r="AY141" s="17" t="s">
        <v>166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91</v>
      </c>
      <c r="BK141" s="258">
        <f>ROUND(I141*H141,2)</f>
        <v>0</v>
      </c>
      <c r="BL141" s="17" t="s">
        <v>173</v>
      </c>
      <c r="BM141" s="257" t="s">
        <v>191</v>
      </c>
    </row>
    <row r="142" s="13" customFormat="1">
      <c r="A142" s="13"/>
      <c r="B142" s="259"/>
      <c r="C142" s="260"/>
      <c r="D142" s="261" t="s">
        <v>175</v>
      </c>
      <c r="E142" s="262" t="s">
        <v>1</v>
      </c>
      <c r="F142" s="263" t="s">
        <v>192</v>
      </c>
      <c r="G142" s="260"/>
      <c r="H142" s="264">
        <v>0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175</v>
      </c>
      <c r="AU142" s="270" t="s">
        <v>91</v>
      </c>
      <c r="AV142" s="13" t="s">
        <v>91</v>
      </c>
      <c r="AW142" s="13" t="s">
        <v>32</v>
      </c>
      <c r="AX142" s="13" t="s">
        <v>76</v>
      </c>
      <c r="AY142" s="270" t="s">
        <v>166</v>
      </c>
    </row>
    <row r="143" s="14" customFormat="1">
      <c r="A143" s="14"/>
      <c r="B143" s="271"/>
      <c r="C143" s="272"/>
      <c r="D143" s="261" t="s">
        <v>175</v>
      </c>
      <c r="E143" s="273" t="s">
        <v>1</v>
      </c>
      <c r="F143" s="274" t="s">
        <v>183</v>
      </c>
      <c r="G143" s="272"/>
      <c r="H143" s="275">
        <v>0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175</v>
      </c>
      <c r="AU143" s="281" t="s">
        <v>91</v>
      </c>
      <c r="AV143" s="14" t="s">
        <v>173</v>
      </c>
      <c r="AW143" s="14" t="s">
        <v>32</v>
      </c>
      <c r="AX143" s="14" t="s">
        <v>84</v>
      </c>
      <c r="AY143" s="281" t="s">
        <v>166</v>
      </c>
    </row>
    <row r="144" s="2" customFormat="1" ht="21.75" customHeight="1">
      <c r="A144" s="38"/>
      <c r="B144" s="39"/>
      <c r="C144" s="245" t="s">
        <v>193</v>
      </c>
      <c r="D144" s="245" t="s">
        <v>169</v>
      </c>
      <c r="E144" s="246" t="s">
        <v>194</v>
      </c>
      <c r="F144" s="247" t="s">
        <v>195</v>
      </c>
      <c r="G144" s="248" t="s">
        <v>186</v>
      </c>
      <c r="H144" s="249">
        <v>0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0.0088400000000000006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173</v>
      </c>
      <c r="AT144" s="257" t="s">
        <v>169</v>
      </c>
      <c r="AU144" s="257" t="s">
        <v>91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173</v>
      </c>
      <c r="BM144" s="257" t="s">
        <v>196</v>
      </c>
    </row>
    <row r="145" s="13" customFormat="1">
      <c r="A145" s="13"/>
      <c r="B145" s="259"/>
      <c r="C145" s="260"/>
      <c r="D145" s="261" t="s">
        <v>175</v>
      </c>
      <c r="E145" s="262" t="s">
        <v>1</v>
      </c>
      <c r="F145" s="263" t="s">
        <v>197</v>
      </c>
      <c r="G145" s="260"/>
      <c r="H145" s="264">
        <v>0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166</v>
      </c>
    </row>
    <row r="146" s="14" customFormat="1">
      <c r="A146" s="14"/>
      <c r="B146" s="271"/>
      <c r="C146" s="272"/>
      <c r="D146" s="261" t="s">
        <v>175</v>
      </c>
      <c r="E146" s="273" t="s">
        <v>1</v>
      </c>
      <c r="F146" s="274" t="s">
        <v>183</v>
      </c>
      <c r="G146" s="272"/>
      <c r="H146" s="275">
        <v>0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175</v>
      </c>
      <c r="AU146" s="281" t="s">
        <v>91</v>
      </c>
      <c r="AV146" s="14" t="s">
        <v>173</v>
      </c>
      <c r="AW146" s="14" t="s">
        <v>32</v>
      </c>
      <c r="AX146" s="14" t="s">
        <v>84</v>
      </c>
      <c r="AY146" s="281" t="s">
        <v>166</v>
      </c>
    </row>
    <row r="147" s="2" customFormat="1" ht="16.5" customHeight="1">
      <c r="A147" s="38"/>
      <c r="B147" s="39"/>
      <c r="C147" s="245" t="s">
        <v>198</v>
      </c>
      <c r="D147" s="245" t="s">
        <v>169</v>
      </c>
      <c r="E147" s="246" t="s">
        <v>199</v>
      </c>
      <c r="F147" s="247" t="s">
        <v>200</v>
      </c>
      <c r="G147" s="248" t="s">
        <v>186</v>
      </c>
      <c r="H147" s="249">
        <v>0.97999999999999998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0.26723000000000002</v>
      </c>
      <c r="R147" s="255">
        <f>Q147*H147</f>
        <v>0.26188539999999999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173</v>
      </c>
      <c r="AT147" s="257" t="s">
        <v>169</v>
      </c>
      <c r="AU147" s="257" t="s">
        <v>91</v>
      </c>
      <c r="AY147" s="17" t="s">
        <v>166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173</v>
      </c>
      <c r="BM147" s="257" t="s">
        <v>201</v>
      </c>
    </row>
    <row r="148" s="13" customFormat="1">
      <c r="A148" s="13"/>
      <c r="B148" s="259"/>
      <c r="C148" s="260"/>
      <c r="D148" s="261" t="s">
        <v>175</v>
      </c>
      <c r="E148" s="262" t="s">
        <v>1</v>
      </c>
      <c r="F148" s="263" t="s">
        <v>202</v>
      </c>
      <c r="G148" s="260"/>
      <c r="H148" s="264">
        <v>0.97999999999999998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175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166</v>
      </c>
    </row>
    <row r="149" s="12" customFormat="1" ht="22.8" customHeight="1">
      <c r="A149" s="12"/>
      <c r="B149" s="229"/>
      <c r="C149" s="230"/>
      <c r="D149" s="231" t="s">
        <v>75</v>
      </c>
      <c r="E149" s="243" t="s">
        <v>198</v>
      </c>
      <c r="F149" s="243" t="s">
        <v>203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SUM(P150:P179)</f>
        <v>0</v>
      </c>
      <c r="Q149" s="237"/>
      <c r="R149" s="238">
        <f>SUM(R150:R179)</f>
        <v>15.880984479999999</v>
      </c>
      <c r="S149" s="237"/>
      <c r="T149" s="239">
        <f>SUM(T150:T179)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84</v>
      </c>
      <c r="AT149" s="241" t="s">
        <v>75</v>
      </c>
      <c r="AU149" s="241" t="s">
        <v>84</v>
      </c>
      <c r="AY149" s="240" t="s">
        <v>166</v>
      </c>
      <c r="BK149" s="242">
        <f>SUM(BK150:BK179)</f>
        <v>0</v>
      </c>
    </row>
    <row r="150" s="2" customFormat="1" ht="21.75" customHeight="1">
      <c r="A150" s="38"/>
      <c r="B150" s="39"/>
      <c r="C150" s="245" t="s">
        <v>204</v>
      </c>
      <c r="D150" s="245" t="s">
        <v>169</v>
      </c>
      <c r="E150" s="246" t="s">
        <v>205</v>
      </c>
      <c r="F150" s="247" t="s">
        <v>206</v>
      </c>
      <c r="G150" s="248" t="s">
        <v>186</v>
      </c>
      <c r="H150" s="249">
        <v>12.25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0.0043800000000000002</v>
      </c>
      <c r="R150" s="255">
        <f>Q150*H150</f>
        <v>0.053655000000000001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173</v>
      </c>
      <c r="AT150" s="257" t="s">
        <v>169</v>
      </c>
      <c r="AU150" s="257" t="s">
        <v>91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173</v>
      </c>
      <c r="BM150" s="257" t="s">
        <v>207</v>
      </c>
    </row>
    <row r="151" s="13" customFormat="1">
      <c r="A151" s="13"/>
      <c r="B151" s="259"/>
      <c r="C151" s="260"/>
      <c r="D151" s="261" t="s">
        <v>175</v>
      </c>
      <c r="E151" s="262" t="s">
        <v>1</v>
      </c>
      <c r="F151" s="263" t="s">
        <v>208</v>
      </c>
      <c r="G151" s="260"/>
      <c r="H151" s="264">
        <v>12.25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175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166</v>
      </c>
    </row>
    <row r="152" s="2" customFormat="1" ht="21.75" customHeight="1">
      <c r="A152" s="38"/>
      <c r="B152" s="39"/>
      <c r="C152" s="245" t="s">
        <v>209</v>
      </c>
      <c r="D152" s="245" t="s">
        <v>169</v>
      </c>
      <c r="E152" s="246" t="s">
        <v>210</v>
      </c>
      <c r="F152" s="247" t="s">
        <v>211</v>
      </c>
      <c r="G152" s="248" t="s">
        <v>186</v>
      </c>
      <c r="H152" s="249">
        <v>121.89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0.0043800000000000002</v>
      </c>
      <c r="R152" s="255">
        <f>Q152*H152</f>
        <v>0.53387820000000008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173</v>
      </c>
      <c r="AT152" s="257" t="s">
        <v>169</v>
      </c>
      <c r="AU152" s="257" t="s">
        <v>91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173</v>
      </c>
      <c r="BM152" s="257" t="s">
        <v>212</v>
      </c>
    </row>
    <row r="153" s="13" customFormat="1">
      <c r="A153" s="13"/>
      <c r="B153" s="259"/>
      <c r="C153" s="260"/>
      <c r="D153" s="261" t="s">
        <v>175</v>
      </c>
      <c r="E153" s="262" t="s">
        <v>1</v>
      </c>
      <c r="F153" s="263" t="s">
        <v>213</v>
      </c>
      <c r="G153" s="260"/>
      <c r="H153" s="264">
        <v>121.89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175</v>
      </c>
      <c r="AU153" s="270" t="s">
        <v>91</v>
      </c>
      <c r="AV153" s="13" t="s">
        <v>91</v>
      </c>
      <c r="AW153" s="13" t="s">
        <v>32</v>
      </c>
      <c r="AX153" s="13" t="s">
        <v>84</v>
      </c>
      <c r="AY153" s="270" t="s">
        <v>166</v>
      </c>
    </row>
    <row r="154" s="2" customFormat="1" ht="21.75" customHeight="1">
      <c r="A154" s="38"/>
      <c r="B154" s="39"/>
      <c r="C154" s="245" t="s">
        <v>214</v>
      </c>
      <c r="D154" s="245" t="s">
        <v>169</v>
      </c>
      <c r="E154" s="246" t="s">
        <v>215</v>
      </c>
      <c r="F154" s="247" t="s">
        <v>216</v>
      </c>
      <c r="G154" s="248" t="s">
        <v>172</v>
      </c>
      <c r="H154" s="249">
        <v>5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42</v>
      </c>
      <c r="O154" s="91"/>
      <c r="P154" s="255">
        <f>O154*H154</f>
        <v>0</v>
      </c>
      <c r="Q154" s="255">
        <v>0.0032000000000000002</v>
      </c>
      <c r="R154" s="255">
        <f>Q154*H154</f>
        <v>0.016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173</v>
      </c>
      <c r="AT154" s="257" t="s">
        <v>169</v>
      </c>
      <c r="AU154" s="257" t="s">
        <v>91</v>
      </c>
      <c r="AY154" s="17" t="s">
        <v>166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91</v>
      </c>
      <c r="BK154" s="258">
        <f>ROUND(I154*H154,2)</f>
        <v>0</v>
      </c>
      <c r="BL154" s="17" t="s">
        <v>173</v>
      </c>
      <c r="BM154" s="257" t="s">
        <v>217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218</v>
      </c>
      <c r="G155" s="260"/>
      <c r="H155" s="264">
        <v>5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84</v>
      </c>
      <c r="AY155" s="270" t="s">
        <v>166</v>
      </c>
    </row>
    <row r="156" s="2" customFormat="1" ht="16.5" customHeight="1">
      <c r="A156" s="38"/>
      <c r="B156" s="39"/>
      <c r="C156" s="282" t="s">
        <v>219</v>
      </c>
      <c r="D156" s="282" t="s">
        <v>220</v>
      </c>
      <c r="E156" s="283" t="s">
        <v>221</v>
      </c>
      <c r="F156" s="284" t="s">
        <v>222</v>
      </c>
      <c r="G156" s="285" t="s">
        <v>186</v>
      </c>
      <c r="H156" s="286">
        <v>2.75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42</v>
      </c>
      <c r="O156" s="91"/>
      <c r="P156" s="255">
        <f>O156*H156</f>
        <v>0</v>
      </c>
      <c r="Q156" s="255">
        <v>0.00089999999999999998</v>
      </c>
      <c r="R156" s="255">
        <f>Q156*H156</f>
        <v>0.0024749999999999998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209</v>
      </c>
      <c r="AT156" s="257" t="s">
        <v>220</v>
      </c>
      <c r="AU156" s="257" t="s">
        <v>91</v>
      </c>
      <c r="AY156" s="17" t="s">
        <v>166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91</v>
      </c>
      <c r="BK156" s="258">
        <f>ROUND(I156*H156,2)</f>
        <v>0</v>
      </c>
      <c r="BL156" s="17" t="s">
        <v>173</v>
      </c>
      <c r="BM156" s="257" t="s">
        <v>223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224</v>
      </c>
      <c r="G157" s="260"/>
      <c r="H157" s="264">
        <v>2.5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0"/>
      <c r="F158" s="263" t="s">
        <v>225</v>
      </c>
      <c r="G158" s="260"/>
      <c r="H158" s="264">
        <v>2.75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4</v>
      </c>
      <c r="AX158" s="13" t="s">
        <v>84</v>
      </c>
      <c r="AY158" s="270" t="s">
        <v>166</v>
      </c>
    </row>
    <row r="159" s="2" customFormat="1" ht="21.75" customHeight="1">
      <c r="A159" s="38"/>
      <c r="B159" s="39"/>
      <c r="C159" s="245" t="s">
        <v>226</v>
      </c>
      <c r="D159" s="245" t="s">
        <v>169</v>
      </c>
      <c r="E159" s="246" t="s">
        <v>227</v>
      </c>
      <c r="F159" s="247" t="s">
        <v>228</v>
      </c>
      <c r="G159" s="248" t="s">
        <v>186</v>
      </c>
      <c r="H159" s="249">
        <v>12.5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42</v>
      </c>
      <c r="O159" s="91"/>
      <c r="P159" s="255">
        <f>O159*H159</f>
        <v>0</v>
      </c>
      <c r="Q159" s="255">
        <v>0.033579999999999999</v>
      </c>
      <c r="R159" s="255">
        <f>Q159*H159</f>
        <v>0.41974999999999996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173</v>
      </c>
      <c r="AT159" s="257" t="s">
        <v>169</v>
      </c>
      <c r="AU159" s="257" t="s">
        <v>91</v>
      </c>
      <c r="AY159" s="17" t="s">
        <v>166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91</v>
      </c>
      <c r="BK159" s="258">
        <f>ROUND(I159*H159,2)</f>
        <v>0</v>
      </c>
      <c r="BL159" s="17" t="s">
        <v>173</v>
      </c>
      <c r="BM159" s="257" t="s">
        <v>229</v>
      </c>
    </row>
    <row r="160" s="13" customFormat="1">
      <c r="A160" s="13"/>
      <c r="B160" s="259"/>
      <c r="C160" s="260"/>
      <c r="D160" s="261" t="s">
        <v>175</v>
      </c>
      <c r="E160" s="262" t="s">
        <v>1</v>
      </c>
      <c r="F160" s="263" t="s">
        <v>230</v>
      </c>
      <c r="G160" s="260"/>
      <c r="H160" s="264">
        <v>12.5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4" customFormat="1">
      <c r="A161" s="14"/>
      <c r="B161" s="271"/>
      <c r="C161" s="272"/>
      <c r="D161" s="261" t="s">
        <v>175</v>
      </c>
      <c r="E161" s="273" t="s">
        <v>103</v>
      </c>
      <c r="F161" s="274" t="s">
        <v>183</v>
      </c>
      <c r="G161" s="272"/>
      <c r="H161" s="275">
        <v>12.5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1" t="s">
        <v>175</v>
      </c>
      <c r="AU161" s="281" t="s">
        <v>91</v>
      </c>
      <c r="AV161" s="14" t="s">
        <v>173</v>
      </c>
      <c r="AW161" s="14" t="s">
        <v>32</v>
      </c>
      <c r="AX161" s="14" t="s">
        <v>84</v>
      </c>
      <c r="AY161" s="281" t="s">
        <v>166</v>
      </c>
    </row>
    <row r="162" s="2" customFormat="1" ht="21.75" customHeight="1">
      <c r="A162" s="38"/>
      <c r="B162" s="39"/>
      <c r="C162" s="245" t="s">
        <v>231</v>
      </c>
      <c r="D162" s="245" t="s">
        <v>169</v>
      </c>
      <c r="E162" s="246" t="s">
        <v>232</v>
      </c>
      <c r="F162" s="247" t="s">
        <v>233</v>
      </c>
      <c r="G162" s="248" t="s">
        <v>186</v>
      </c>
      <c r="H162" s="249">
        <v>92.180000000000007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0.015599999999999999</v>
      </c>
      <c r="R162" s="255">
        <f>Q162*H162</f>
        <v>1.438008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234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235</v>
      </c>
      <c r="G163" s="260"/>
      <c r="H163" s="264">
        <v>92.180000000000007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125</v>
      </c>
      <c r="D164" s="245" t="s">
        <v>169</v>
      </c>
      <c r="E164" s="246" t="s">
        <v>236</v>
      </c>
      <c r="F164" s="247" t="s">
        <v>237</v>
      </c>
      <c r="G164" s="248" t="s">
        <v>186</v>
      </c>
      <c r="H164" s="249">
        <v>252.19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0.026200000000000001</v>
      </c>
      <c r="R164" s="255">
        <f>Q164*H164</f>
        <v>6.6073780000000006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238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108</v>
      </c>
      <c r="G165" s="260"/>
      <c r="H165" s="264">
        <v>252.19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239</v>
      </c>
      <c r="D166" s="245" t="s">
        <v>169</v>
      </c>
      <c r="E166" s="246" t="s">
        <v>240</v>
      </c>
      <c r="F166" s="247" t="s">
        <v>241</v>
      </c>
      <c r="G166" s="248" t="s">
        <v>186</v>
      </c>
      <c r="H166" s="249">
        <v>121.89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0.0035000000000000001</v>
      </c>
      <c r="R166" s="255">
        <f>Q166*H166</f>
        <v>0.42661500000000002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242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213</v>
      </c>
      <c r="G167" s="260"/>
      <c r="H167" s="264">
        <v>121.89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45" t="s">
        <v>8</v>
      </c>
      <c r="D168" s="245" t="s">
        <v>169</v>
      </c>
      <c r="E168" s="246" t="s">
        <v>243</v>
      </c>
      <c r="F168" s="247" t="s">
        <v>244</v>
      </c>
      <c r="G168" s="248" t="s">
        <v>186</v>
      </c>
      <c r="H168" s="249">
        <v>9.9600000000000009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173</v>
      </c>
      <c r="AT168" s="257" t="s">
        <v>169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245</v>
      </c>
    </row>
    <row r="169" s="13" customFormat="1">
      <c r="A169" s="13"/>
      <c r="B169" s="259"/>
      <c r="C169" s="260"/>
      <c r="D169" s="261" t="s">
        <v>175</v>
      </c>
      <c r="E169" s="262" t="s">
        <v>1</v>
      </c>
      <c r="F169" s="263" t="s">
        <v>246</v>
      </c>
      <c r="G169" s="260"/>
      <c r="H169" s="264">
        <v>1.3200000000000001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175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166</v>
      </c>
    </row>
    <row r="170" s="13" customFormat="1">
      <c r="A170" s="13"/>
      <c r="B170" s="259"/>
      <c r="C170" s="260"/>
      <c r="D170" s="261" t="s">
        <v>175</v>
      </c>
      <c r="E170" s="262" t="s">
        <v>1</v>
      </c>
      <c r="F170" s="263" t="s">
        <v>247</v>
      </c>
      <c r="G170" s="260"/>
      <c r="H170" s="264">
        <v>8.6400000000000006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175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166</v>
      </c>
    </row>
    <row r="171" s="14" customFormat="1">
      <c r="A171" s="14"/>
      <c r="B171" s="271"/>
      <c r="C171" s="272"/>
      <c r="D171" s="261" t="s">
        <v>175</v>
      </c>
      <c r="E171" s="273" t="s">
        <v>111</v>
      </c>
      <c r="F171" s="274" t="s">
        <v>183</v>
      </c>
      <c r="G171" s="272"/>
      <c r="H171" s="275">
        <v>9.9600000000000009</v>
      </c>
      <c r="I171" s="276"/>
      <c r="J171" s="272"/>
      <c r="K171" s="272"/>
      <c r="L171" s="277"/>
      <c r="M171" s="278"/>
      <c r="N171" s="279"/>
      <c r="O171" s="279"/>
      <c r="P171" s="279"/>
      <c r="Q171" s="279"/>
      <c r="R171" s="279"/>
      <c r="S171" s="279"/>
      <c r="T171" s="28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1" t="s">
        <v>175</v>
      </c>
      <c r="AU171" s="281" t="s">
        <v>91</v>
      </c>
      <c r="AV171" s="14" t="s">
        <v>173</v>
      </c>
      <c r="AW171" s="14" t="s">
        <v>32</v>
      </c>
      <c r="AX171" s="14" t="s">
        <v>84</v>
      </c>
      <c r="AY171" s="281" t="s">
        <v>166</v>
      </c>
    </row>
    <row r="172" s="2" customFormat="1" ht="21.75" customHeight="1">
      <c r="A172" s="38"/>
      <c r="B172" s="39"/>
      <c r="C172" s="245" t="s">
        <v>248</v>
      </c>
      <c r="D172" s="245" t="s">
        <v>169</v>
      </c>
      <c r="E172" s="246" t="s">
        <v>249</v>
      </c>
      <c r="F172" s="247" t="s">
        <v>250</v>
      </c>
      <c r="G172" s="248" t="s">
        <v>186</v>
      </c>
      <c r="H172" s="249">
        <v>65.572999999999993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0.093359999999999999</v>
      </c>
      <c r="R172" s="255">
        <f>Q172*H172</f>
        <v>6.1218952799999995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251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252</v>
      </c>
      <c r="G173" s="260"/>
      <c r="H173" s="264">
        <v>65.572999999999993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84</v>
      </c>
      <c r="AY173" s="270" t="s">
        <v>166</v>
      </c>
    </row>
    <row r="174" s="2" customFormat="1" ht="21.75" customHeight="1">
      <c r="A174" s="38"/>
      <c r="B174" s="39"/>
      <c r="C174" s="245" t="s">
        <v>253</v>
      </c>
      <c r="D174" s="245" t="s">
        <v>169</v>
      </c>
      <c r="E174" s="246" t="s">
        <v>254</v>
      </c>
      <c r="F174" s="247" t="s">
        <v>255</v>
      </c>
      <c r="G174" s="248" t="s">
        <v>256</v>
      </c>
      <c r="H174" s="249">
        <v>11</v>
      </c>
      <c r="I174" s="250"/>
      <c r="J174" s="251">
        <f>ROUND(I174*H174,2)</f>
        <v>0</v>
      </c>
      <c r="K174" s="252"/>
      <c r="L174" s="44"/>
      <c r="M174" s="253" t="s">
        <v>1</v>
      </c>
      <c r="N174" s="254" t="s">
        <v>42</v>
      </c>
      <c r="O174" s="91"/>
      <c r="P174" s="255">
        <f>O174*H174</f>
        <v>0</v>
      </c>
      <c r="Q174" s="255">
        <v>0.00048000000000000001</v>
      </c>
      <c r="R174" s="255">
        <f>Q174*H174</f>
        <v>0.00528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173</v>
      </c>
      <c r="AT174" s="257" t="s">
        <v>169</v>
      </c>
      <c r="AU174" s="257" t="s">
        <v>91</v>
      </c>
      <c r="AY174" s="17" t="s">
        <v>166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7" t="s">
        <v>91</v>
      </c>
      <c r="BK174" s="258">
        <f>ROUND(I174*H174,2)</f>
        <v>0</v>
      </c>
      <c r="BL174" s="17" t="s">
        <v>173</v>
      </c>
      <c r="BM174" s="257" t="s">
        <v>257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226</v>
      </c>
      <c r="G175" s="260"/>
      <c r="H175" s="264">
        <v>11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84</v>
      </c>
      <c r="AY175" s="270" t="s">
        <v>166</v>
      </c>
    </row>
    <row r="176" s="2" customFormat="1" ht="21.75" customHeight="1">
      <c r="A176" s="38"/>
      <c r="B176" s="39"/>
      <c r="C176" s="282" t="s">
        <v>258</v>
      </c>
      <c r="D176" s="282" t="s">
        <v>220</v>
      </c>
      <c r="E176" s="283" t="s">
        <v>259</v>
      </c>
      <c r="F176" s="284" t="s">
        <v>260</v>
      </c>
      <c r="G176" s="285" t="s">
        <v>256</v>
      </c>
      <c r="H176" s="286">
        <v>11</v>
      </c>
      <c r="I176" s="287"/>
      <c r="J176" s="288">
        <f>ROUND(I176*H176,2)</f>
        <v>0</v>
      </c>
      <c r="K176" s="289"/>
      <c r="L176" s="290"/>
      <c r="M176" s="291" t="s">
        <v>1</v>
      </c>
      <c r="N176" s="292" t="s">
        <v>42</v>
      </c>
      <c r="O176" s="91"/>
      <c r="P176" s="255">
        <f>O176*H176</f>
        <v>0</v>
      </c>
      <c r="Q176" s="255">
        <v>0.012489999999999999</v>
      </c>
      <c r="R176" s="255">
        <f>Q176*H176</f>
        <v>0.13738999999999998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209</v>
      </c>
      <c r="AT176" s="257" t="s">
        <v>220</v>
      </c>
      <c r="AU176" s="257" t="s">
        <v>91</v>
      </c>
      <c r="AY176" s="17" t="s">
        <v>166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91</v>
      </c>
      <c r="BK176" s="258">
        <f>ROUND(I176*H176,2)</f>
        <v>0</v>
      </c>
      <c r="BL176" s="17" t="s">
        <v>173</v>
      </c>
      <c r="BM176" s="257" t="s">
        <v>261</v>
      </c>
    </row>
    <row r="177" s="2" customFormat="1" ht="16.5" customHeight="1">
      <c r="A177" s="38"/>
      <c r="B177" s="39"/>
      <c r="C177" s="245" t="s">
        <v>262</v>
      </c>
      <c r="D177" s="245" t="s">
        <v>169</v>
      </c>
      <c r="E177" s="246" t="s">
        <v>263</v>
      </c>
      <c r="F177" s="247" t="s">
        <v>264</v>
      </c>
      <c r="G177" s="248" t="s">
        <v>256</v>
      </c>
      <c r="H177" s="249">
        <v>2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0.04684</v>
      </c>
      <c r="R177" s="255">
        <f>Q177*H177</f>
        <v>0.093679999999999999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265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91</v>
      </c>
      <c r="G178" s="260"/>
      <c r="H178" s="264">
        <v>2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21.75" customHeight="1">
      <c r="A179" s="38"/>
      <c r="B179" s="39"/>
      <c r="C179" s="282" t="s">
        <v>266</v>
      </c>
      <c r="D179" s="282" t="s">
        <v>220</v>
      </c>
      <c r="E179" s="283" t="s">
        <v>259</v>
      </c>
      <c r="F179" s="284" t="s">
        <v>260</v>
      </c>
      <c r="G179" s="285" t="s">
        <v>256</v>
      </c>
      <c r="H179" s="286">
        <v>2</v>
      </c>
      <c r="I179" s="287"/>
      <c r="J179" s="288">
        <f>ROUND(I179*H179,2)</f>
        <v>0</v>
      </c>
      <c r="K179" s="289"/>
      <c r="L179" s="290"/>
      <c r="M179" s="291" t="s">
        <v>1</v>
      </c>
      <c r="N179" s="292" t="s">
        <v>42</v>
      </c>
      <c r="O179" s="91"/>
      <c r="P179" s="255">
        <f>O179*H179</f>
        <v>0</v>
      </c>
      <c r="Q179" s="255">
        <v>0.012489999999999999</v>
      </c>
      <c r="R179" s="255">
        <f>Q179*H179</f>
        <v>0.024979999999999999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209</v>
      </c>
      <c r="AT179" s="257" t="s">
        <v>220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267</v>
      </c>
    </row>
    <row r="180" s="12" customFormat="1" ht="22.8" customHeight="1">
      <c r="A180" s="12"/>
      <c r="B180" s="229"/>
      <c r="C180" s="230"/>
      <c r="D180" s="231" t="s">
        <v>75</v>
      </c>
      <c r="E180" s="243" t="s">
        <v>214</v>
      </c>
      <c r="F180" s="243" t="s">
        <v>268</v>
      </c>
      <c r="G180" s="230"/>
      <c r="H180" s="230"/>
      <c r="I180" s="233"/>
      <c r="J180" s="244">
        <f>BK180</f>
        <v>0</v>
      </c>
      <c r="K180" s="230"/>
      <c r="L180" s="235"/>
      <c r="M180" s="236"/>
      <c r="N180" s="237"/>
      <c r="O180" s="237"/>
      <c r="P180" s="238">
        <f>SUM(P181:P205)</f>
        <v>0</v>
      </c>
      <c r="Q180" s="237"/>
      <c r="R180" s="238">
        <f>SUM(R181:R205)</f>
        <v>0.037157749999999996</v>
      </c>
      <c r="S180" s="237"/>
      <c r="T180" s="239">
        <f>SUM(T181:T205)</f>
        <v>51.868390000000005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40" t="s">
        <v>84</v>
      </c>
      <c r="AT180" s="241" t="s">
        <v>75</v>
      </c>
      <c r="AU180" s="241" t="s">
        <v>84</v>
      </c>
      <c r="AY180" s="240" t="s">
        <v>166</v>
      </c>
      <c r="BK180" s="242">
        <f>SUM(BK181:BK205)</f>
        <v>0</v>
      </c>
    </row>
    <row r="181" s="2" customFormat="1" ht="21.75" customHeight="1">
      <c r="A181" s="38"/>
      <c r="B181" s="39"/>
      <c r="C181" s="245" t="s">
        <v>7</v>
      </c>
      <c r="D181" s="245" t="s">
        <v>169</v>
      </c>
      <c r="E181" s="246" t="s">
        <v>269</v>
      </c>
      <c r="F181" s="247" t="s">
        <v>270</v>
      </c>
      <c r="G181" s="248" t="s">
        <v>186</v>
      </c>
      <c r="H181" s="249">
        <v>218.57499999999999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0.00012999999999999999</v>
      </c>
      <c r="R181" s="255">
        <f>Q181*H181</f>
        <v>0.028414749999999996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173</v>
      </c>
      <c r="AT181" s="257" t="s">
        <v>169</v>
      </c>
      <c r="AU181" s="257" t="s">
        <v>91</v>
      </c>
      <c r="AY181" s="17" t="s">
        <v>166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173</v>
      </c>
      <c r="BM181" s="257" t="s">
        <v>271</v>
      </c>
    </row>
    <row r="182" s="13" customFormat="1">
      <c r="A182" s="13"/>
      <c r="B182" s="259"/>
      <c r="C182" s="260"/>
      <c r="D182" s="261" t="s">
        <v>175</v>
      </c>
      <c r="E182" s="262" t="s">
        <v>1</v>
      </c>
      <c r="F182" s="263" t="s">
        <v>115</v>
      </c>
      <c r="G182" s="260"/>
      <c r="H182" s="264">
        <v>218.57499999999999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175</v>
      </c>
      <c r="AU182" s="270" t="s">
        <v>91</v>
      </c>
      <c r="AV182" s="13" t="s">
        <v>91</v>
      </c>
      <c r="AW182" s="13" t="s">
        <v>32</v>
      </c>
      <c r="AX182" s="13" t="s">
        <v>84</v>
      </c>
      <c r="AY182" s="270" t="s">
        <v>166</v>
      </c>
    </row>
    <row r="183" s="2" customFormat="1" ht="21.75" customHeight="1">
      <c r="A183" s="38"/>
      <c r="B183" s="39"/>
      <c r="C183" s="245" t="s">
        <v>272</v>
      </c>
      <c r="D183" s="245" t="s">
        <v>169</v>
      </c>
      <c r="E183" s="246" t="s">
        <v>273</v>
      </c>
      <c r="F183" s="247" t="s">
        <v>274</v>
      </c>
      <c r="G183" s="248" t="s">
        <v>186</v>
      </c>
      <c r="H183" s="249">
        <v>218.57499999999999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42</v>
      </c>
      <c r="O183" s="91"/>
      <c r="P183" s="255">
        <f>O183*H183</f>
        <v>0</v>
      </c>
      <c r="Q183" s="255">
        <v>4.0000000000000003E-05</v>
      </c>
      <c r="R183" s="255">
        <f>Q183*H183</f>
        <v>0.0087430000000000008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173</v>
      </c>
      <c r="AT183" s="257" t="s">
        <v>169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275</v>
      </c>
    </row>
    <row r="184" s="13" customFormat="1">
      <c r="A184" s="13"/>
      <c r="B184" s="259"/>
      <c r="C184" s="260"/>
      <c r="D184" s="261" t="s">
        <v>175</v>
      </c>
      <c r="E184" s="262" t="s">
        <v>1</v>
      </c>
      <c r="F184" s="263" t="s">
        <v>276</v>
      </c>
      <c r="G184" s="260"/>
      <c r="H184" s="264">
        <v>178.25999999999999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32</v>
      </c>
      <c r="AX184" s="13" t="s">
        <v>76</v>
      </c>
      <c r="AY184" s="270" t="s">
        <v>166</v>
      </c>
    </row>
    <row r="185" s="13" customFormat="1">
      <c r="A185" s="13"/>
      <c r="B185" s="259"/>
      <c r="C185" s="260"/>
      <c r="D185" s="261" t="s">
        <v>175</v>
      </c>
      <c r="E185" s="262" t="s">
        <v>1</v>
      </c>
      <c r="F185" s="263" t="s">
        <v>277</v>
      </c>
      <c r="G185" s="260"/>
      <c r="H185" s="264">
        <v>40.314999999999998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175</v>
      </c>
      <c r="AU185" s="270" t="s">
        <v>91</v>
      </c>
      <c r="AV185" s="13" t="s">
        <v>91</v>
      </c>
      <c r="AW185" s="13" t="s">
        <v>32</v>
      </c>
      <c r="AX185" s="13" t="s">
        <v>76</v>
      </c>
      <c r="AY185" s="270" t="s">
        <v>166</v>
      </c>
    </row>
    <row r="186" s="14" customFormat="1">
      <c r="A186" s="14"/>
      <c r="B186" s="271"/>
      <c r="C186" s="272"/>
      <c r="D186" s="261" t="s">
        <v>175</v>
      </c>
      <c r="E186" s="273" t="s">
        <v>115</v>
      </c>
      <c r="F186" s="274" t="s">
        <v>183</v>
      </c>
      <c r="G186" s="272"/>
      <c r="H186" s="275">
        <v>218.57499999999999</v>
      </c>
      <c r="I186" s="276"/>
      <c r="J186" s="272"/>
      <c r="K186" s="272"/>
      <c r="L186" s="277"/>
      <c r="M186" s="278"/>
      <c r="N186" s="279"/>
      <c r="O186" s="279"/>
      <c r="P186" s="279"/>
      <c r="Q186" s="279"/>
      <c r="R186" s="279"/>
      <c r="S186" s="279"/>
      <c r="T186" s="28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1" t="s">
        <v>175</v>
      </c>
      <c r="AU186" s="281" t="s">
        <v>91</v>
      </c>
      <c r="AV186" s="14" t="s">
        <v>173</v>
      </c>
      <c r="AW186" s="14" t="s">
        <v>32</v>
      </c>
      <c r="AX186" s="14" t="s">
        <v>84</v>
      </c>
      <c r="AY186" s="281" t="s">
        <v>166</v>
      </c>
    </row>
    <row r="187" s="2" customFormat="1" ht="16.5" customHeight="1">
      <c r="A187" s="38"/>
      <c r="B187" s="39"/>
      <c r="C187" s="245" t="s">
        <v>278</v>
      </c>
      <c r="D187" s="245" t="s">
        <v>169</v>
      </c>
      <c r="E187" s="246" t="s">
        <v>279</v>
      </c>
      <c r="F187" s="247" t="s">
        <v>280</v>
      </c>
      <c r="G187" s="248" t="s">
        <v>186</v>
      </c>
      <c r="H187" s="249">
        <v>156.68000000000001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0.26100000000000001</v>
      </c>
      <c r="T187" s="256">
        <f>S187*H187</f>
        <v>40.893480000000004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173</v>
      </c>
      <c r="AT187" s="257" t="s">
        <v>169</v>
      </c>
      <c r="AU187" s="257" t="s">
        <v>91</v>
      </c>
      <c r="AY187" s="17" t="s">
        <v>166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173</v>
      </c>
      <c r="BM187" s="257" t="s">
        <v>281</v>
      </c>
    </row>
    <row r="188" s="13" customFormat="1">
      <c r="A188" s="13"/>
      <c r="B188" s="259"/>
      <c r="C188" s="260"/>
      <c r="D188" s="261" t="s">
        <v>175</v>
      </c>
      <c r="E188" s="262" t="s">
        <v>119</v>
      </c>
      <c r="F188" s="263" t="s">
        <v>282</v>
      </c>
      <c r="G188" s="260"/>
      <c r="H188" s="264">
        <v>81.950000000000003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175</v>
      </c>
      <c r="AU188" s="270" t="s">
        <v>91</v>
      </c>
      <c r="AV188" s="13" t="s">
        <v>91</v>
      </c>
      <c r="AW188" s="13" t="s">
        <v>32</v>
      </c>
      <c r="AX188" s="13" t="s">
        <v>76</v>
      </c>
      <c r="AY188" s="270" t="s">
        <v>166</v>
      </c>
    </row>
    <row r="189" s="13" customFormat="1">
      <c r="A189" s="13"/>
      <c r="B189" s="259"/>
      <c r="C189" s="260"/>
      <c r="D189" s="261" t="s">
        <v>175</v>
      </c>
      <c r="E189" s="262" t="s">
        <v>283</v>
      </c>
      <c r="F189" s="263" t="s">
        <v>284</v>
      </c>
      <c r="G189" s="260"/>
      <c r="H189" s="264">
        <v>156.68000000000001</v>
      </c>
      <c r="I189" s="265"/>
      <c r="J189" s="260"/>
      <c r="K189" s="260"/>
      <c r="L189" s="266"/>
      <c r="M189" s="267"/>
      <c r="N189" s="268"/>
      <c r="O189" s="268"/>
      <c r="P189" s="268"/>
      <c r="Q189" s="268"/>
      <c r="R189" s="268"/>
      <c r="S189" s="268"/>
      <c r="T189" s="26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0" t="s">
        <v>175</v>
      </c>
      <c r="AU189" s="270" t="s">
        <v>91</v>
      </c>
      <c r="AV189" s="13" t="s">
        <v>91</v>
      </c>
      <c r="AW189" s="13" t="s">
        <v>32</v>
      </c>
      <c r="AX189" s="13" t="s">
        <v>84</v>
      </c>
      <c r="AY189" s="270" t="s">
        <v>166</v>
      </c>
    </row>
    <row r="190" s="2" customFormat="1" ht="16.5" customHeight="1">
      <c r="A190" s="38"/>
      <c r="B190" s="39"/>
      <c r="C190" s="245" t="s">
        <v>285</v>
      </c>
      <c r="D190" s="245" t="s">
        <v>169</v>
      </c>
      <c r="E190" s="246" t="s">
        <v>286</v>
      </c>
      <c r="F190" s="247" t="s">
        <v>287</v>
      </c>
      <c r="G190" s="248" t="s">
        <v>186</v>
      </c>
      <c r="H190" s="249">
        <v>33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0.075999999999999998</v>
      </c>
      <c r="T190" s="256">
        <f>S190*H190</f>
        <v>2.508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288</v>
      </c>
    </row>
    <row r="191" s="13" customFormat="1">
      <c r="A191" s="13"/>
      <c r="B191" s="259"/>
      <c r="C191" s="260"/>
      <c r="D191" s="261" t="s">
        <v>175</v>
      </c>
      <c r="E191" s="262" t="s">
        <v>1</v>
      </c>
      <c r="F191" s="263" t="s">
        <v>289</v>
      </c>
      <c r="G191" s="260"/>
      <c r="H191" s="264">
        <v>33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32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290</v>
      </c>
      <c r="D192" s="245" t="s">
        <v>169</v>
      </c>
      <c r="E192" s="246" t="s">
        <v>291</v>
      </c>
      <c r="F192" s="247" t="s">
        <v>292</v>
      </c>
      <c r="G192" s="248" t="s">
        <v>293</v>
      </c>
      <c r="H192" s="249">
        <v>0.35999999999999999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2.3999999999999999</v>
      </c>
      <c r="T192" s="256">
        <f>S192*H192</f>
        <v>0.86399999999999999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294</v>
      </c>
    </row>
    <row r="193" s="13" customFormat="1">
      <c r="A193" s="13"/>
      <c r="B193" s="259"/>
      <c r="C193" s="260"/>
      <c r="D193" s="261" t="s">
        <v>175</v>
      </c>
      <c r="E193" s="262" t="s">
        <v>1</v>
      </c>
      <c r="F193" s="263" t="s">
        <v>295</v>
      </c>
      <c r="G193" s="260"/>
      <c r="H193" s="264">
        <v>0.35999999999999999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175</v>
      </c>
      <c r="AU193" s="270" t="s">
        <v>91</v>
      </c>
      <c r="AV193" s="13" t="s">
        <v>91</v>
      </c>
      <c r="AW193" s="13" t="s">
        <v>32</v>
      </c>
      <c r="AX193" s="13" t="s">
        <v>76</v>
      </c>
      <c r="AY193" s="270" t="s">
        <v>166</v>
      </c>
    </row>
    <row r="194" s="14" customFormat="1">
      <c r="A194" s="14"/>
      <c r="B194" s="271"/>
      <c r="C194" s="272"/>
      <c r="D194" s="261" t="s">
        <v>175</v>
      </c>
      <c r="E194" s="273" t="s">
        <v>1</v>
      </c>
      <c r="F194" s="274" t="s">
        <v>183</v>
      </c>
      <c r="G194" s="272"/>
      <c r="H194" s="275">
        <v>0.35999999999999999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1" t="s">
        <v>175</v>
      </c>
      <c r="AU194" s="281" t="s">
        <v>91</v>
      </c>
      <c r="AV194" s="14" t="s">
        <v>173</v>
      </c>
      <c r="AW194" s="14" t="s">
        <v>32</v>
      </c>
      <c r="AX194" s="14" t="s">
        <v>84</v>
      </c>
      <c r="AY194" s="281" t="s">
        <v>166</v>
      </c>
    </row>
    <row r="195" s="2" customFormat="1" ht="21.75" customHeight="1">
      <c r="A195" s="38"/>
      <c r="B195" s="39"/>
      <c r="C195" s="245" t="s">
        <v>296</v>
      </c>
      <c r="D195" s="245" t="s">
        <v>169</v>
      </c>
      <c r="E195" s="246" t="s">
        <v>297</v>
      </c>
      <c r="F195" s="247" t="s">
        <v>298</v>
      </c>
      <c r="G195" s="248" t="s">
        <v>172</v>
      </c>
      <c r="H195" s="249">
        <v>24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0.0080000000000000002</v>
      </c>
      <c r="T195" s="256">
        <f>S195*H195</f>
        <v>0.192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173</v>
      </c>
      <c r="AT195" s="257" t="s">
        <v>169</v>
      </c>
      <c r="AU195" s="257" t="s">
        <v>91</v>
      </c>
      <c r="AY195" s="17" t="s">
        <v>166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173</v>
      </c>
      <c r="BM195" s="257" t="s">
        <v>299</v>
      </c>
    </row>
    <row r="196" s="13" customFormat="1">
      <c r="A196" s="13"/>
      <c r="B196" s="259"/>
      <c r="C196" s="260"/>
      <c r="D196" s="261" t="s">
        <v>175</v>
      </c>
      <c r="E196" s="262" t="s">
        <v>1</v>
      </c>
      <c r="F196" s="263" t="s">
        <v>300</v>
      </c>
      <c r="G196" s="260"/>
      <c r="H196" s="264">
        <v>24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175</v>
      </c>
      <c r="AU196" s="270" t="s">
        <v>91</v>
      </c>
      <c r="AV196" s="13" t="s">
        <v>91</v>
      </c>
      <c r="AW196" s="13" t="s">
        <v>32</v>
      </c>
      <c r="AX196" s="13" t="s">
        <v>84</v>
      </c>
      <c r="AY196" s="270" t="s">
        <v>166</v>
      </c>
    </row>
    <row r="197" s="2" customFormat="1" ht="21.75" customHeight="1">
      <c r="A197" s="38"/>
      <c r="B197" s="39"/>
      <c r="C197" s="245" t="s">
        <v>301</v>
      </c>
      <c r="D197" s="245" t="s">
        <v>169</v>
      </c>
      <c r="E197" s="246" t="s">
        <v>302</v>
      </c>
      <c r="F197" s="247" t="s">
        <v>303</v>
      </c>
      <c r="G197" s="248" t="s">
        <v>172</v>
      </c>
      <c r="H197" s="249">
        <v>0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0.047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173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173</v>
      </c>
      <c r="BM197" s="257" t="s">
        <v>304</v>
      </c>
    </row>
    <row r="198" s="13" customFormat="1">
      <c r="A198" s="13"/>
      <c r="B198" s="259"/>
      <c r="C198" s="260"/>
      <c r="D198" s="261" t="s">
        <v>175</v>
      </c>
      <c r="E198" s="262" t="s">
        <v>1</v>
      </c>
      <c r="F198" s="263" t="s">
        <v>305</v>
      </c>
      <c r="G198" s="260"/>
      <c r="H198" s="264">
        <v>0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175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166</v>
      </c>
    </row>
    <row r="199" s="2" customFormat="1" ht="21.75" customHeight="1">
      <c r="A199" s="38"/>
      <c r="B199" s="39"/>
      <c r="C199" s="245" t="s">
        <v>306</v>
      </c>
      <c r="D199" s="245" t="s">
        <v>169</v>
      </c>
      <c r="E199" s="246" t="s">
        <v>307</v>
      </c>
      <c r="F199" s="247" t="s">
        <v>308</v>
      </c>
      <c r="G199" s="248" t="s">
        <v>186</v>
      </c>
      <c r="H199" s="249">
        <v>92.180000000000007</v>
      </c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0.012</v>
      </c>
      <c r="T199" s="256">
        <f>S199*H199</f>
        <v>1.10616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173</v>
      </c>
      <c r="AT199" s="257" t="s">
        <v>169</v>
      </c>
      <c r="AU199" s="257" t="s">
        <v>91</v>
      </c>
      <c r="AY199" s="17" t="s">
        <v>166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173</v>
      </c>
      <c r="BM199" s="257" t="s">
        <v>309</v>
      </c>
    </row>
    <row r="200" s="13" customFormat="1">
      <c r="A200" s="13"/>
      <c r="B200" s="259"/>
      <c r="C200" s="260"/>
      <c r="D200" s="261" t="s">
        <v>175</v>
      </c>
      <c r="E200" s="262" t="s">
        <v>105</v>
      </c>
      <c r="F200" s="263" t="s">
        <v>310</v>
      </c>
      <c r="G200" s="260"/>
      <c r="H200" s="264">
        <v>46.090000000000003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175</v>
      </c>
      <c r="AU200" s="270" t="s">
        <v>91</v>
      </c>
      <c r="AV200" s="13" t="s">
        <v>91</v>
      </c>
      <c r="AW200" s="13" t="s">
        <v>32</v>
      </c>
      <c r="AX200" s="13" t="s">
        <v>76</v>
      </c>
      <c r="AY200" s="270" t="s">
        <v>166</v>
      </c>
    </row>
    <row r="201" s="13" customFormat="1">
      <c r="A201" s="13"/>
      <c r="B201" s="259"/>
      <c r="C201" s="260"/>
      <c r="D201" s="261" t="s">
        <v>175</v>
      </c>
      <c r="E201" s="262" t="s">
        <v>1</v>
      </c>
      <c r="F201" s="263" t="s">
        <v>235</v>
      </c>
      <c r="G201" s="260"/>
      <c r="H201" s="264">
        <v>92.180000000000007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175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166</v>
      </c>
    </row>
    <row r="202" s="2" customFormat="1" ht="21.75" customHeight="1">
      <c r="A202" s="38"/>
      <c r="B202" s="39"/>
      <c r="C202" s="245" t="s">
        <v>311</v>
      </c>
      <c r="D202" s="245" t="s">
        <v>169</v>
      </c>
      <c r="E202" s="246" t="s">
        <v>312</v>
      </c>
      <c r="F202" s="247" t="s">
        <v>313</v>
      </c>
      <c r="G202" s="248" t="s">
        <v>186</v>
      </c>
      <c r="H202" s="249">
        <v>252.19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0.025000000000000001</v>
      </c>
      <c r="T202" s="256">
        <f>S202*H202</f>
        <v>6.3047500000000003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173</v>
      </c>
      <c r="AT202" s="257" t="s">
        <v>169</v>
      </c>
      <c r="AU202" s="257" t="s">
        <v>91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173</v>
      </c>
      <c r="BM202" s="257" t="s">
        <v>314</v>
      </c>
    </row>
    <row r="203" s="13" customFormat="1">
      <c r="A203" s="13"/>
      <c r="B203" s="259"/>
      <c r="C203" s="260"/>
      <c r="D203" s="261" t="s">
        <v>175</v>
      </c>
      <c r="E203" s="262" t="s">
        <v>121</v>
      </c>
      <c r="F203" s="263" t="s">
        <v>315</v>
      </c>
      <c r="G203" s="260"/>
      <c r="H203" s="264">
        <v>175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175</v>
      </c>
      <c r="AU203" s="270" t="s">
        <v>91</v>
      </c>
      <c r="AV203" s="13" t="s">
        <v>91</v>
      </c>
      <c r="AW203" s="13" t="s">
        <v>32</v>
      </c>
      <c r="AX203" s="13" t="s">
        <v>76</v>
      </c>
      <c r="AY203" s="270" t="s">
        <v>166</v>
      </c>
    </row>
    <row r="204" s="13" customFormat="1">
      <c r="A204" s="13"/>
      <c r="B204" s="259"/>
      <c r="C204" s="260"/>
      <c r="D204" s="261" t="s">
        <v>175</v>
      </c>
      <c r="E204" s="262" t="s">
        <v>108</v>
      </c>
      <c r="F204" s="263" t="s">
        <v>316</v>
      </c>
      <c r="G204" s="260"/>
      <c r="H204" s="264">
        <v>252.19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175</v>
      </c>
      <c r="AU204" s="270" t="s">
        <v>91</v>
      </c>
      <c r="AV204" s="13" t="s">
        <v>91</v>
      </c>
      <c r="AW204" s="13" t="s">
        <v>32</v>
      </c>
      <c r="AX204" s="13" t="s">
        <v>76</v>
      </c>
      <c r="AY204" s="270" t="s">
        <v>166</v>
      </c>
    </row>
    <row r="205" s="13" customFormat="1">
      <c r="A205" s="13"/>
      <c r="B205" s="259"/>
      <c r="C205" s="260"/>
      <c r="D205" s="261" t="s">
        <v>175</v>
      </c>
      <c r="E205" s="262" t="s">
        <v>1</v>
      </c>
      <c r="F205" s="263" t="s">
        <v>108</v>
      </c>
      <c r="G205" s="260"/>
      <c r="H205" s="264">
        <v>252.19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175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166</v>
      </c>
    </row>
    <row r="206" s="12" customFormat="1" ht="22.8" customHeight="1">
      <c r="A206" s="12"/>
      <c r="B206" s="229"/>
      <c r="C206" s="230"/>
      <c r="D206" s="231" t="s">
        <v>75</v>
      </c>
      <c r="E206" s="243" t="s">
        <v>317</v>
      </c>
      <c r="F206" s="243" t="s">
        <v>318</v>
      </c>
      <c r="G206" s="230"/>
      <c r="H206" s="230"/>
      <c r="I206" s="233"/>
      <c r="J206" s="244">
        <f>BK206</f>
        <v>0</v>
      </c>
      <c r="K206" s="230"/>
      <c r="L206" s="235"/>
      <c r="M206" s="236"/>
      <c r="N206" s="237"/>
      <c r="O206" s="237"/>
      <c r="P206" s="238">
        <f>SUM(P207:P216)</f>
        <v>0</v>
      </c>
      <c r="Q206" s="237"/>
      <c r="R206" s="238">
        <f>SUM(R207:R216)</f>
        <v>0</v>
      </c>
      <c r="S206" s="237"/>
      <c r="T206" s="239">
        <f>SUM(T207:T216)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0" t="s">
        <v>84</v>
      </c>
      <c r="AT206" s="241" t="s">
        <v>75</v>
      </c>
      <c r="AU206" s="241" t="s">
        <v>84</v>
      </c>
      <c r="AY206" s="240" t="s">
        <v>166</v>
      </c>
      <c r="BK206" s="242">
        <f>SUM(BK207:BK216)</f>
        <v>0</v>
      </c>
    </row>
    <row r="207" s="2" customFormat="1" ht="16.5" customHeight="1">
      <c r="A207" s="38"/>
      <c r="B207" s="39"/>
      <c r="C207" s="245" t="s">
        <v>319</v>
      </c>
      <c r="D207" s="245" t="s">
        <v>169</v>
      </c>
      <c r="E207" s="246" t="s">
        <v>320</v>
      </c>
      <c r="F207" s="247" t="s">
        <v>321</v>
      </c>
      <c r="G207" s="248" t="s">
        <v>180</v>
      </c>
      <c r="H207" s="249">
        <v>53.259999999999998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173</v>
      </c>
      <c r="AT207" s="257" t="s">
        <v>169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173</v>
      </c>
      <c r="BM207" s="257" t="s">
        <v>322</v>
      </c>
    </row>
    <row r="208" s="2" customFormat="1" ht="21.75" customHeight="1">
      <c r="A208" s="38"/>
      <c r="B208" s="39"/>
      <c r="C208" s="245" t="s">
        <v>323</v>
      </c>
      <c r="D208" s="245" t="s">
        <v>169</v>
      </c>
      <c r="E208" s="246" t="s">
        <v>324</v>
      </c>
      <c r="F208" s="247" t="s">
        <v>325</v>
      </c>
      <c r="G208" s="248" t="s">
        <v>180</v>
      </c>
      <c r="H208" s="249">
        <v>53.259999999999998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42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173</v>
      </c>
      <c r="AT208" s="257" t="s">
        <v>169</v>
      </c>
      <c r="AU208" s="257" t="s">
        <v>91</v>
      </c>
      <c r="AY208" s="17" t="s">
        <v>166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173</v>
      </c>
      <c r="BM208" s="257" t="s">
        <v>326</v>
      </c>
    </row>
    <row r="209" s="2" customFormat="1" ht="21.75" customHeight="1">
      <c r="A209" s="38"/>
      <c r="B209" s="39"/>
      <c r="C209" s="245" t="s">
        <v>327</v>
      </c>
      <c r="D209" s="245" t="s">
        <v>169</v>
      </c>
      <c r="E209" s="246" t="s">
        <v>328</v>
      </c>
      <c r="F209" s="247" t="s">
        <v>329</v>
      </c>
      <c r="G209" s="248" t="s">
        <v>180</v>
      </c>
      <c r="H209" s="249">
        <v>426.07999999999998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173</v>
      </c>
      <c r="AT209" s="257" t="s">
        <v>169</v>
      </c>
      <c r="AU209" s="257" t="s">
        <v>91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173</v>
      </c>
      <c r="BM209" s="257" t="s">
        <v>330</v>
      </c>
    </row>
    <row r="210" s="13" customFormat="1">
      <c r="A210" s="13"/>
      <c r="B210" s="259"/>
      <c r="C210" s="260"/>
      <c r="D210" s="261" t="s">
        <v>175</v>
      </c>
      <c r="E210" s="260"/>
      <c r="F210" s="263" t="s">
        <v>331</v>
      </c>
      <c r="G210" s="260"/>
      <c r="H210" s="264">
        <v>426.07999999999998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175</v>
      </c>
      <c r="AU210" s="270" t="s">
        <v>91</v>
      </c>
      <c r="AV210" s="13" t="s">
        <v>91</v>
      </c>
      <c r="AW210" s="13" t="s">
        <v>4</v>
      </c>
      <c r="AX210" s="13" t="s">
        <v>84</v>
      </c>
      <c r="AY210" s="270" t="s">
        <v>166</v>
      </c>
    </row>
    <row r="211" s="2" customFormat="1" ht="21.75" customHeight="1">
      <c r="A211" s="38"/>
      <c r="B211" s="39"/>
      <c r="C211" s="245" t="s">
        <v>289</v>
      </c>
      <c r="D211" s="245" t="s">
        <v>169</v>
      </c>
      <c r="E211" s="246" t="s">
        <v>332</v>
      </c>
      <c r="F211" s="247" t="s">
        <v>333</v>
      </c>
      <c r="G211" s="248" t="s">
        <v>180</v>
      </c>
      <c r="H211" s="249">
        <v>1.0560000000000001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173</v>
      </c>
      <c r="AT211" s="257" t="s">
        <v>169</v>
      </c>
      <c r="AU211" s="257" t="s">
        <v>91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173</v>
      </c>
      <c r="BM211" s="257" t="s">
        <v>334</v>
      </c>
    </row>
    <row r="212" s="13" customFormat="1">
      <c r="A212" s="13"/>
      <c r="B212" s="259"/>
      <c r="C212" s="260"/>
      <c r="D212" s="261" t="s">
        <v>175</v>
      </c>
      <c r="E212" s="262" t="s">
        <v>1</v>
      </c>
      <c r="F212" s="263" t="s">
        <v>335</v>
      </c>
      <c r="G212" s="260"/>
      <c r="H212" s="264">
        <v>1.0560000000000001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175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166</v>
      </c>
    </row>
    <row r="213" s="2" customFormat="1" ht="21.75" customHeight="1">
      <c r="A213" s="38"/>
      <c r="B213" s="39"/>
      <c r="C213" s="245" t="s">
        <v>336</v>
      </c>
      <c r="D213" s="245" t="s">
        <v>169</v>
      </c>
      <c r="E213" s="246" t="s">
        <v>337</v>
      </c>
      <c r="F213" s="247" t="s">
        <v>338</v>
      </c>
      <c r="G213" s="248" t="s">
        <v>180</v>
      </c>
      <c r="H213" s="249">
        <v>40.893000000000001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42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173</v>
      </c>
      <c r="AT213" s="257" t="s">
        <v>169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173</v>
      </c>
      <c r="BM213" s="257" t="s">
        <v>339</v>
      </c>
    </row>
    <row r="214" s="13" customFormat="1">
      <c r="A214" s="13"/>
      <c r="B214" s="259"/>
      <c r="C214" s="260"/>
      <c r="D214" s="261" t="s">
        <v>175</v>
      </c>
      <c r="E214" s="262" t="s">
        <v>1</v>
      </c>
      <c r="F214" s="263" t="s">
        <v>340</v>
      </c>
      <c r="G214" s="260"/>
      <c r="H214" s="264">
        <v>40.893000000000001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175</v>
      </c>
      <c r="AU214" s="270" t="s">
        <v>91</v>
      </c>
      <c r="AV214" s="13" t="s">
        <v>91</v>
      </c>
      <c r="AW214" s="13" t="s">
        <v>32</v>
      </c>
      <c r="AX214" s="13" t="s">
        <v>84</v>
      </c>
      <c r="AY214" s="270" t="s">
        <v>166</v>
      </c>
    </row>
    <row r="215" s="2" customFormat="1" ht="21.75" customHeight="1">
      <c r="A215" s="38"/>
      <c r="B215" s="39"/>
      <c r="C215" s="245" t="s">
        <v>341</v>
      </c>
      <c r="D215" s="245" t="s">
        <v>169</v>
      </c>
      <c r="E215" s="246" t="s">
        <v>342</v>
      </c>
      <c r="F215" s="247" t="s">
        <v>343</v>
      </c>
      <c r="G215" s="248" t="s">
        <v>180</v>
      </c>
      <c r="H215" s="249">
        <v>11.311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173</v>
      </c>
      <c r="AT215" s="257" t="s">
        <v>169</v>
      </c>
      <c r="AU215" s="257" t="s">
        <v>91</v>
      </c>
      <c r="AY215" s="17" t="s">
        <v>166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173</v>
      </c>
      <c r="BM215" s="257" t="s">
        <v>344</v>
      </c>
    </row>
    <row r="216" s="13" customFormat="1">
      <c r="A216" s="13"/>
      <c r="B216" s="259"/>
      <c r="C216" s="260"/>
      <c r="D216" s="261" t="s">
        <v>175</v>
      </c>
      <c r="E216" s="262" t="s">
        <v>1</v>
      </c>
      <c r="F216" s="263" t="s">
        <v>345</v>
      </c>
      <c r="G216" s="260"/>
      <c r="H216" s="264">
        <v>11.311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175</v>
      </c>
      <c r="AU216" s="270" t="s">
        <v>91</v>
      </c>
      <c r="AV216" s="13" t="s">
        <v>91</v>
      </c>
      <c r="AW216" s="13" t="s">
        <v>32</v>
      </c>
      <c r="AX216" s="13" t="s">
        <v>84</v>
      </c>
      <c r="AY216" s="270" t="s">
        <v>166</v>
      </c>
    </row>
    <row r="217" s="12" customFormat="1" ht="22.8" customHeight="1">
      <c r="A217" s="12"/>
      <c r="B217" s="229"/>
      <c r="C217" s="230"/>
      <c r="D217" s="231" t="s">
        <v>75</v>
      </c>
      <c r="E217" s="243" t="s">
        <v>346</v>
      </c>
      <c r="F217" s="243" t="s">
        <v>347</v>
      </c>
      <c r="G217" s="230"/>
      <c r="H217" s="230"/>
      <c r="I217" s="233"/>
      <c r="J217" s="244">
        <f>BK217</f>
        <v>0</v>
      </c>
      <c r="K217" s="230"/>
      <c r="L217" s="235"/>
      <c r="M217" s="236"/>
      <c r="N217" s="237"/>
      <c r="O217" s="237"/>
      <c r="P217" s="238">
        <f>P218</f>
        <v>0</v>
      </c>
      <c r="Q217" s="237"/>
      <c r="R217" s="238">
        <f>R218</f>
        <v>0</v>
      </c>
      <c r="S217" s="237"/>
      <c r="T217" s="239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40" t="s">
        <v>84</v>
      </c>
      <c r="AT217" s="241" t="s">
        <v>75</v>
      </c>
      <c r="AU217" s="241" t="s">
        <v>84</v>
      </c>
      <c r="AY217" s="240" t="s">
        <v>166</v>
      </c>
      <c r="BK217" s="242">
        <f>BK218</f>
        <v>0</v>
      </c>
    </row>
    <row r="218" s="2" customFormat="1" ht="16.5" customHeight="1">
      <c r="A218" s="38"/>
      <c r="B218" s="39"/>
      <c r="C218" s="245" t="s">
        <v>348</v>
      </c>
      <c r="D218" s="245" t="s">
        <v>169</v>
      </c>
      <c r="E218" s="246" t="s">
        <v>349</v>
      </c>
      <c r="F218" s="247" t="s">
        <v>350</v>
      </c>
      <c r="G218" s="248" t="s">
        <v>180</v>
      </c>
      <c r="H218" s="249">
        <v>20.202000000000002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173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173</v>
      </c>
      <c r="BM218" s="257" t="s">
        <v>351</v>
      </c>
    </row>
    <row r="219" s="12" customFormat="1" ht="25.92" customHeight="1">
      <c r="A219" s="12"/>
      <c r="B219" s="229"/>
      <c r="C219" s="230"/>
      <c r="D219" s="231" t="s">
        <v>75</v>
      </c>
      <c r="E219" s="232" t="s">
        <v>352</v>
      </c>
      <c r="F219" s="232" t="s">
        <v>353</v>
      </c>
      <c r="G219" s="230"/>
      <c r="H219" s="230"/>
      <c r="I219" s="233"/>
      <c r="J219" s="234">
        <f>BK219</f>
        <v>0</v>
      </c>
      <c r="K219" s="230"/>
      <c r="L219" s="235"/>
      <c r="M219" s="236"/>
      <c r="N219" s="237"/>
      <c r="O219" s="237"/>
      <c r="P219" s="238">
        <f>P220+P222+P236+P254</f>
        <v>0</v>
      </c>
      <c r="Q219" s="237"/>
      <c r="R219" s="238">
        <f>R220+R222+R236+R254</f>
        <v>0.96426327999999994</v>
      </c>
      <c r="S219" s="237"/>
      <c r="T219" s="239">
        <f>T220+T222+T236+T254</f>
        <v>1.3919999999999999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76</v>
      </c>
      <c r="AY219" s="240" t="s">
        <v>166</v>
      </c>
      <c r="BK219" s="242">
        <f>BK220+BK222+BK236+BK254</f>
        <v>0</v>
      </c>
    </row>
    <row r="220" s="12" customFormat="1" ht="22.8" customHeight="1">
      <c r="A220" s="12"/>
      <c r="B220" s="229"/>
      <c r="C220" s="230"/>
      <c r="D220" s="231" t="s">
        <v>75</v>
      </c>
      <c r="E220" s="243" t="s">
        <v>354</v>
      </c>
      <c r="F220" s="243" t="s">
        <v>355</v>
      </c>
      <c r="G220" s="230"/>
      <c r="H220" s="230"/>
      <c r="I220" s="233"/>
      <c r="J220" s="244">
        <f>BK220</f>
        <v>0</v>
      </c>
      <c r="K220" s="230"/>
      <c r="L220" s="235"/>
      <c r="M220" s="236"/>
      <c r="N220" s="237"/>
      <c r="O220" s="237"/>
      <c r="P220" s="238">
        <f>P221</f>
        <v>0</v>
      </c>
      <c r="Q220" s="237"/>
      <c r="R220" s="238">
        <f>R221</f>
        <v>0</v>
      </c>
      <c r="S220" s="237"/>
      <c r="T220" s="239">
        <f>T221</f>
        <v>0.59999999999999998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40" t="s">
        <v>91</v>
      </c>
      <c r="AT220" s="241" t="s">
        <v>75</v>
      </c>
      <c r="AU220" s="241" t="s">
        <v>84</v>
      </c>
      <c r="AY220" s="240" t="s">
        <v>166</v>
      </c>
      <c r="BK220" s="242">
        <f>BK221</f>
        <v>0</v>
      </c>
    </row>
    <row r="221" s="2" customFormat="1" ht="21.75" customHeight="1">
      <c r="A221" s="38"/>
      <c r="B221" s="39"/>
      <c r="C221" s="245" t="s">
        <v>356</v>
      </c>
      <c r="D221" s="245" t="s">
        <v>169</v>
      </c>
      <c r="E221" s="246" t="s">
        <v>357</v>
      </c>
      <c r="F221" s="247" t="s">
        <v>358</v>
      </c>
      <c r="G221" s="248" t="s">
        <v>359</v>
      </c>
      <c r="H221" s="249">
        <v>1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0.59999999999999998</v>
      </c>
      <c r="T221" s="256">
        <f>S221*H221</f>
        <v>0.59999999999999998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248</v>
      </c>
      <c r="AT221" s="257" t="s">
        <v>169</v>
      </c>
      <c r="AU221" s="257" t="s">
        <v>91</v>
      </c>
      <c r="AY221" s="17" t="s">
        <v>166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248</v>
      </c>
      <c r="BM221" s="257" t="s">
        <v>360</v>
      </c>
    </row>
    <row r="222" s="12" customFormat="1" ht="22.8" customHeight="1">
      <c r="A222" s="12"/>
      <c r="B222" s="229"/>
      <c r="C222" s="230"/>
      <c r="D222" s="231" t="s">
        <v>75</v>
      </c>
      <c r="E222" s="243" t="s">
        <v>361</v>
      </c>
      <c r="F222" s="243" t="s">
        <v>362</v>
      </c>
      <c r="G222" s="230"/>
      <c r="H222" s="230"/>
      <c r="I222" s="233"/>
      <c r="J222" s="244">
        <f>BK222</f>
        <v>0</v>
      </c>
      <c r="K222" s="230"/>
      <c r="L222" s="235"/>
      <c r="M222" s="236"/>
      <c r="N222" s="237"/>
      <c r="O222" s="237"/>
      <c r="P222" s="238">
        <f>SUM(P223:P235)</f>
        <v>0</v>
      </c>
      <c r="Q222" s="237"/>
      <c r="R222" s="238">
        <f>SUM(R223:R235)</f>
        <v>0.24011000000000005</v>
      </c>
      <c r="S222" s="237"/>
      <c r="T222" s="239">
        <f>SUM(T223:T235)</f>
        <v>0.79200000000000004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40" t="s">
        <v>91</v>
      </c>
      <c r="AT222" s="241" t="s">
        <v>75</v>
      </c>
      <c r="AU222" s="241" t="s">
        <v>84</v>
      </c>
      <c r="AY222" s="240" t="s">
        <v>166</v>
      </c>
      <c r="BK222" s="242">
        <f>SUM(BK223:BK235)</f>
        <v>0</v>
      </c>
    </row>
    <row r="223" s="2" customFormat="1" ht="21.75" customHeight="1">
      <c r="A223" s="38"/>
      <c r="B223" s="39"/>
      <c r="C223" s="245" t="s">
        <v>363</v>
      </c>
      <c r="D223" s="245" t="s">
        <v>169</v>
      </c>
      <c r="E223" s="246" t="s">
        <v>364</v>
      </c>
      <c r="F223" s="247" t="s">
        <v>365</v>
      </c>
      <c r="G223" s="248" t="s">
        <v>256</v>
      </c>
      <c r="H223" s="249">
        <v>13</v>
      </c>
      <c r="I223" s="250"/>
      <c r="J223" s="251">
        <f>ROUND(I223*H223,2)</f>
        <v>0</v>
      </c>
      <c r="K223" s="252"/>
      <c r="L223" s="44"/>
      <c r="M223" s="253" t="s">
        <v>1</v>
      </c>
      <c r="N223" s="254" t="s">
        <v>42</v>
      </c>
      <c r="O223" s="91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248</v>
      </c>
      <c r="AT223" s="257" t="s">
        <v>169</v>
      </c>
      <c r="AU223" s="257" t="s">
        <v>91</v>
      </c>
      <c r="AY223" s="17" t="s">
        <v>166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248</v>
      </c>
      <c r="BM223" s="257" t="s">
        <v>366</v>
      </c>
    </row>
    <row r="224" s="13" customFormat="1">
      <c r="A224" s="13"/>
      <c r="B224" s="259"/>
      <c r="C224" s="260"/>
      <c r="D224" s="261" t="s">
        <v>175</v>
      </c>
      <c r="E224" s="262" t="s">
        <v>124</v>
      </c>
      <c r="F224" s="263" t="s">
        <v>125</v>
      </c>
      <c r="G224" s="260"/>
      <c r="H224" s="264">
        <v>13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175</v>
      </c>
      <c r="AU224" s="270" t="s">
        <v>91</v>
      </c>
      <c r="AV224" s="13" t="s">
        <v>91</v>
      </c>
      <c r="AW224" s="13" t="s">
        <v>32</v>
      </c>
      <c r="AX224" s="13" t="s">
        <v>84</v>
      </c>
      <c r="AY224" s="270" t="s">
        <v>166</v>
      </c>
    </row>
    <row r="225" s="2" customFormat="1" ht="21.75" customHeight="1">
      <c r="A225" s="38"/>
      <c r="B225" s="39"/>
      <c r="C225" s="282" t="s">
        <v>367</v>
      </c>
      <c r="D225" s="282" t="s">
        <v>220</v>
      </c>
      <c r="E225" s="283" t="s">
        <v>368</v>
      </c>
      <c r="F225" s="284" t="s">
        <v>369</v>
      </c>
      <c r="G225" s="285" t="s">
        <v>256</v>
      </c>
      <c r="H225" s="286">
        <v>13</v>
      </c>
      <c r="I225" s="287"/>
      <c r="J225" s="288">
        <f>ROUND(I225*H225,2)</f>
        <v>0</v>
      </c>
      <c r="K225" s="289"/>
      <c r="L225" s="290"/>
      <c r="M225" s="291" t="s">
        <v>1</v>
      </c>
      <c r="N225" s="292" t="s">
        <v>42</v>
      </c>
      <c r="O225" s="91"/>
      <c r="P225" s="255">
        <f>O225*H225</f>
        <v>0</v>
      </c>
      <c r="Q225" s="255">
        <v>0.016</v>
      </c>
      <c r="R225" s="255">
        <f>Q225*H225</f>
        <v>0.20800000000000002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327</v>
      </c>
      <c r="AT225" s="257" t="s">
        <v>220</v>
      </c>
      <c r="AU225" s="257" t="s">
        <v>91</v>
      </c>
      <c r="AY225" s="17" t="s">
        <v>166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248</v>
      </c>
      <c r="BM225" s="257" t="s">
        <v>370</v>
      </c>
    </row>
    <row r="226" s="13" customFormat="1">
      <c r="A226" s="13"/>
      <c r="B226" s="259"/>
      <c r="C226" s="260"/>
      <c r="D226" s="261" t="s">
        <v>175</v>
      </c>
      <c r="E226" s="262" t="s">
        <v>1</v>
      </c>
      <c r="F226" s="263" t="s">
        <v>124</v>
      </c>
      <c r="G226" s="260"/>
      <c r="H226" s="264">
        <v>13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175</v>
      </c>
      <c r="AU226" s="270" t="s">
        <v>91</v>
      </c>
      <c r="AV226" s="13" t="s">
        <v>91</v>
      </c>
      <c r="AW226" s="13" t="s">
        <v>32</v>
      </c>
      <c r="AX226" s="13" t="s">
        <v>84</v>
      </c>
      <c r="AY226" s="270" t="s">
        <v>166</v>
      </c>
    </row>
    <row r="227" s="2" customFormat="1" ht="16.5" customHeight="1">
      <c r="A227" s="38"/>
      <c r="B227" s="39"/>
      <c r="C227" s="282" t="s">
        <v>371</v>
      </c>
      <c r="D227" s="282" t="s">
        <v>220</v>
      </c>
      <c r="E227" s="283" t="s">
        <v>372</v>
      </c>
      <c r="F227" s="284" t="s">
        <v>373</v>
      </c>
      <c r="G227" s="285" t="s">
        <v>256</v>
      </c>
      <c r="H227" s="286">
        <v>13</v>
      </c>
      <c r="I227" s="287"/>
      <c r="J227" s="288">
        <f>ROUND(I227*H227,2)</f>
        <v>0</v>
      </c>
      <c r="K227" s="289"/>
      <c r="L227" s="290"/>
      <c r="M227" s="291" t="s">
        <v>1</v>
      </c>
      <c r="N227" s="292" t="s">
        <v>42</v>
      </c>
      <c r="O227" s="91"/>
      <c r="P227" s="255">
        <f>O227*H227</f>
        <v>0</v>
      </c>
      <c r="Q227" s="255">
        <v>0.0022000000000000001</v>
      </c>
      <c r="R227" s="255">
        <f>Q227*H227</f>
        <v>0.0286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327</v>
      </c>
      <c r="AT227" s="257" t="s">
        <v>220</v>
      </c>
      <c r="AU227" s="257" t="s">
        <v>91</v>
      </c>
      <c r="AY227" s="17" t="s">
        <v>166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248</v>
      </c>
      <c r="BM227" s="257" t="s">
        <v>374</v>
      </c>
    </row>
    <row r="228" s="13" customFormat="1">
      <c r="A228" s="13"/>
      <c r="B228" s="259"/>
      <c r="C228" s="260"/>
      <c r="D228" s="261" t="s">
        <v>175</v>
      </c>
      <c r="E228" s="262" t="s">
        <v>1</v>
      </c>
      <c r="F228" s="263" t="s">
        <v>124</v>
      </c>
      <c r="G228" s="260"/>
      <c r="H228" s="264">
        <v>13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166</v>
      </c>
    </row>
    <row r="229" s="2" customFormat="1" ht="16.5" customHeight="1">
      <c r="A229" s="38"/>
      <c r="B229" s="39"/>
      <c r="C229" s="282" t="s">
        <v>375</v>
      </c>
      <c r="D229" s="282" t="s">
        <v>220</v>
      </c>
      <c r="E229" s="283" t="s">
        <v>376</v>
      </c>
      <c r="F229" s="284" t="s">
        <v>377</v>
      </c>
      <c r="G229" s="285" t="s">
        <v>378</v>
      </c>
      <c r="H229" s="286">
        <v>0.39000000000000001</v>
      </c>
      <c r="I229" s="287"/>
      <c r="J229" s="288">
        <f>ROUND(I229*H229,2)</f>
        <v>0</v>
      </c>
      <c r="K229" s="289"/>
      <c r="L229" s="290"/>
      <c r="M229" s="291" t="s">
        <v>1</v>
      </c>
      <c r="N229" s="292" t="s">
        <v>42</v>
      </c>
      <c r="O229" s="91"/>
      <c r="P229" s="255">
        <f>O229*H229</f>
        <v>0</v>
      </c>
      <c r="Q229" s="255">
        <v>0.0040000000000000001</v>
      </c>
      <c r="R229" s="255">
        <f>Q229*H229</f>
        <v>0.0015600000000000002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327</v>
      </c>
      <c r="AT229" s="257" t="s">
        <v>220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248</v>
      </c>
      <c r="BM229" s="257" t="s">
        <v>379</v>
      </c>
    </row>
    <row r="230" s="13" customFormat="1">
      <c r="A230" s="13"/>
      <c r="B230" s="259"/>
      <c r="C230" s="260"/>
      <c r="D230" s="261" t="s">
        <v>175</v>
      </c>
      <c r="E230" s="262" t="s">
        <v>1</v>
      </c>
      <c r="F230" s="263" t="s">
        <v>380</v>
      </c>
      <c r="G230" s="260"/>
      <c r="H230" s="264">
        <v>0.39000000000000001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175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166</v>
      </c>
    </row>
    <row r="231" s="2" customFormat="1" ht="16.5" customHeight="1">
      <c r="A231" s="38"/>
      <c r="B231" s="39"/>
      <c r="C231" s="282" t="s">
        <v>381</v>
      </c>
      <c r="D231" s="282" t="s">
        <v>220</v>
      </c>
      <c r="E231" s="283" t="s">
        <v>382</v>
      </c>
      <c r="F231" s="284" t="s">
        <v>383</v>
      </c>
      <c r="G231" s="285" t="s">
        <v>256</v>
      </c>
      <c r="H231" s="286">
        <v>13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0.00014999999999999999</v>
      </c>
      <c r="R231" s="255">
        <f>Q231*H231</f>
        <v>0.0019499999999999999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327</v>
      </c>
      <c r="AT231" s="257" t="s">
        <v>220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248</v>
      </c>
      <c r="BM231" s="257" t="s">
        <v>384</v>
      </c>
    </row>
    <row r="232" s="13" customFormat="1">
      <c r="A232" s="13"/>
      <c r="B232" s="259"/>
      <c r="C232" s="260"/>
      <c r="D232" s="261" t="s">
        <v>175</v>
      </c>
      <c r="E232" s="262" t="s">
        <v>1</v>
      </c>
      <c r="F232" s="263" t="s">
        <v>124</v>
      </c>
      <c r="G232" s="260"/>
      <c r="H232" s="264">
        <v>13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166</v>
      </c>
    </row>
    <row r="233" s="2" customFormat="1" ht="21.75" customHeight="1">
      <c r="A233" s="38"/>
      <c r="B233" s="39"/>
      <c r="C233" s="245" t="s">
        <v>385</v>
      </c>
      <c r="D233" s="245" t="s">
        <v>169</v>
      </c>
      <c r="E233" s="246" t="s">
        <v>386</v>
      </c>
      <c r="F233" s="247" t="s">
        <v>387</v>
      </c>
      <c r="G233" s="248" t="s">
        <v>256</v>
      </c>
      <c r="H233" s="249">
        <v>33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</v>
      </c>
      <c r="R233" s="255">
        <f>Q233*H233</f>
        <v>0</v>
      </c>
      <c r="S233" s="255">
        <v>0.024</v>
      </c>
      <c r="T233" s="256">
        <f>S233*H233</f>
        <v>0.79200000000000004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248</v>
      </c>
      <c r="AT233" s="257" t="s">
        <v>169</v>
      </c>
      <c r="AU233" s="257" t="s">
        <v>91</v>
      </c>
      <c r="AY233" s="17" t="s">
        <v>166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248</v>
      </c>
      <c r="BM233" s="257" t="s">
        <v>388</v>
      </c>
    </row>
    <row r="234" s="13" customFormat="1">
      <c r="A234" s="13"/>
      <c r="B234" s="259"/>
      <c r="C234" s="260"/>
      <c r="D234" s="261" t="s">
        <v>175</v>
      </c>
      <c r="E234" s="262" t="s">
        <v>1</v>
      </c>
      <c r="F234" s="263" t="s">
        <v>289</v>
      </c>
      <c r="G234" s="260"/>
      <c r="H234" s="264">
        <v>33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175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166</v>
      </c>
    </row>
    <row r="235" s="2" customFormat="1" ht="21.75" customHeight="1">
      <c r="A235" s="38"/>
      <c r="B235" s="39"/>
      <c r="C235" s="245" t="s">
        <v>389</v>
      </c>
      <c r="D235" s="245" t="s">
        <v>169</v>
      </c>
      <c r="E235" s="246" t="s">
        <v>390</v>
      </c>
      <c r="F235" s="247" t="s">
        <v>391</v>
      </c>
      <c r="G235" s="248" t="s">
        <v>180</v>
      </c>
      <c r="H235" s="249">
        <v>0.23999999999999999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248</v>
      </c>
      <c r="AT235" s="257" t="s">
        <v>169</v>
      </c>
      <c r="AU235" s="257" t="s">
        <v>91</v>
      </c>
      <c r="AY235" s="17" t="s">
        <v>166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248</v>
      </c>
      <c r="BM235" s="257" t="s">
        <v>392</v>
      </c>
    </row>
    <row r="236" s="12" customFormat="1" ht="22.8" customHeight="1">
      <c r="A236" s="12"/>
      <c r="B236" s="229"/>
      <c r="C236" s="230"/>
      <c r="D236" s="231" t="s">
        <v>75</v>
      </c>
      <c r="E236" s="243" t="s">
        <v>393</v>
      </c>
      <c r="F236" s="243" t="s">
        <v>394</v>
      </c>
      <c r="G236" s="230"/>
      <c r="H236" s="230"/>
      <c r="I236" s="233"/>
      <c r="J236" s="244">
        <f>BK236</f>
        <v>0</v>
      </c>
      <c r="K236" s="230"/>
      <c r="L236" s="235"/>
      <c r="M236" s="236"/>
      <c r="N236" s="237"/>
      <c r="O236" s="237"/>
      <c r="P236" s="238">
        <f>SUM(P237:P253)</f>
        <v>0</v>
      </c>
      <c r="Q236" s="237"/>
      <c r="R236" s="238">
        <f>SUM(R237:R253)</f>
        <v>0.65712687999999997</v>
      </c>
      <c r="S236" s="237"/>
      <c r="T236" s="239">
        <f>SUM(T237:T253)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40" t="s">
        <v>91</v>
      </c>
      <c r="AT236" s="241" t="s">
        <v>75</v>
      </c>
      <c r="AU236" s="241" t="s">
        <v>84</v>
      </c>
      <c r="AY236" s="240" t="s">
        <v>166</v>
      </c>
      <c r="BK236" s="242">
        <f>SUM(BK237:BK253)</f>
        <v>0</v>
      </c>
    </row>
    <row r="237" s="2" customFormat="1" ht="21.75" customHeight="1">
      <c r="A237" s="38"/>
      <c r="B237" s="39"/>
      <c r="C237" s="245" t="s">
        <v>395</v>
      </c>
      <c r="D237" s="245" t="s">
        <v>169</v>
      </c>
      <c r="E237" s="246" t="s">
        <v>396</v>
      </c>
      <c r="F237" s="247" t="s">
        <v>397</v>
      </c>
      <c r="G237" s="248" t="s">
        <v>186</v>
      </c>
      <c r="H237" s="249">
        <v>41.600000000000001</v>
      </c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0.00012999999999999999</v>
      </c>
      <c r="R237" s="255">
        <f>Q237*H237</f>
        <v>0.0054079999999999996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248</v>
      </c>
      <c r="AT237" s="257" t="s">
        <v>169</v>
      </c>
      <c r="AU237" s="257" t="s">
        <v>91</v>
      </c>
      <c r="AY237" s="17" t="s">
        <v>166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248</v>
      </c>
      <c r="BM237" s="257" t="s">
        <v>398</v>
      </c>
    </row>
    <row r="238" s="13" customFormat="1">
      <c r="A238" s="13"/>
      <c r="B238" s="259"/>
      <c r="C238" s="260"/>
      <c r="D238" s="261" t="s">
        <v>175</v>
      </c>
      <c r="E238" s="262" t="s">
        <v>126</v>
      </c>
      <c r="F238" s="263" t="s">
        <v>399</v>
      </c>
      <c r="G238" s="260"/>
      <c r="H238" s="264">
        <v>41.600000000000001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175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166</v>
      </c>
    </row>
    <row r="239" s="2" customFormat="1" ht="21.75" customHeight="1">
      <c r="A239" s="38"/>
      <c r="B239" s="39"/>
      <c r="C239" s="245" t="s">
        <v>400</v>
      </c>
      <c r="D239" s="245" t="s">
        <v>169</v>
      </c>
      <c r="E239" s="246" t="s">
        <v>401</v>
      </c>
      <c r="F239" s="247" t="s">
        <v>402</v>
      </c>
      <c r="G239" s="248" t="s">
        <v>186</v>
      </c>
      <c r="H239" s="249">
        <v>41.600000000000001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0.00012</v>
      </c>
      <c r="R239" s="255">
        <f>Q239*H239</f>
        <v>0.0049919999999999999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248</v>
      </c>
      <c r="AT239" s="257" t="s">
        <v>169</v>
      </c>
      <c r="AU239" s="257" t="s">
        <v>91</v>
      </c>
      <c r="AY239" s="17" t="s">
        <v>166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248</v>
      </c>
      <c r="BM239" s="257" t="s">
        <v>403</v>
      </c>
    </row>
    <row r="240" s="13" customFormat="1">
      <c r="A240" s="13"/>
      <c r="B240" s="259"/>
      <c r="C240" s="260"/>
      <c r="D240" s="261" t="s">
        <v>175</v>
      </c>
      <c r="E240" s="262" t="s">
        <v>1</v>
      </c>
      <c r="F240" s="263" t="s">
        <v>126</v>
      </c>
      <c r="G240" s="260"/>
      <c r="H240" s="264">
        <v>41.600000000000001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175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166</v>
      </c>
    </row>
    <row r="241" s="2" customFormat="1" ht="16.5" customHeight="1">
      <c r="A241" s="38"/>
      <c r="B241" s="39"/>
      <c r="C241" s="245" t="s">
        <v>404</v>
      </c>
      <c r="D241" s="245" t="s">
        <v>169</v>
      </c>
      <c r="E241" s="246" t="s">
        <v>405</v>
      </c>
      <c r="F241" s="247" t="s">
        <v>406</v>
      </c>
      <c r="G241" s="248" t="s">
        <v>186</v>
      </c>
      <c r="H241" s="249">
        <v>18.719999999999999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6.9999999999999994E-05</v>
      </c>
      <c r="R241" s="255">
        <f>Q241*H241</f>
        <v>0.0013103999999999998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248</v>
      </c>
      <c r="AT241" s="257" t="s">
        <v>169</v>
      </c>
      <c r="AU241" s="257" t="s">
        <v>91</v>
      </c>
      <c r="AY241" s="17" t="s">
        <v>166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248</v>
      </c>
      <c r="BM241" s="257" t="s">
        <v>407</v>
      </c>
    </row>
    <row r="242" s="13" customFormat="1">
      <c r="A242" s="13"/>
      <c r="B242" s="259"/>
      <c r="C242" s="260"/>
      <c r="D242" s="261" t="s">
        <v>175</v>
      </c>
      <c r="E242" s="262" t="s">
        <v>128</v>
      </c>
      <c r="F242" s="263" t="s">
        <v>408</v>
      </c>
      <c r="G242" s="260"/>
      <c r="H242" s="264">
        <v>18.719999999999999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175</v>
      </c>
      <c r="AU242" s="270" t="s">
        <v>91</v>
      </c>
      <c r="AV242" s="13" t="s">
        <v>91</v>
      </c>
      <c r="AW242" s="13" t="s">
        <v>32</v>
      </c>
      <c r="AX242" s="13" t="s">
        <v>84</v>
      </c>
      <c r="AY242" s="270" t="s">
        <v>166</v>
      </c>
    </row>
    <row r="243" s="2" customFormat="1" ht="21.75" customHeight="1">
      <c r="A243" s="38"/>
      <c r="B243" s="39"/>
      <c r="C243" s="245" t="s">
        <v>409</v>
      </c>
      <c r="D243" s="245" t="s">
        <v>169</v>
      </c>
      <c r="E243" s="246" t="s">
        <v>410</v>
      </c>
      <c r="F243" s="247" t="s">
        <v>411</v>
      </c>
      <c r="G243" s="248" t="s">
        <v>186</v>
      </c>
      <c r="H243" s="249">
        <v>18.719999999999999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0.00017000000000000001</v>
      </c>
      <c r="R243" s="255">
        <f>Q243*H243</f>
        <v>0.0031824000000000002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248</v>
      </c>
      <c r="AT243" s="257" t="s">
        <v>169</v>
      </c>
      <c r="AU243" s="257" t="s">
        <v>91</v>
      </c>
      <c r="AY243" s="17" t="s">
        <v>166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248</v>
      </c>
      <c r="BM243" s="257" t="s">
        <v>412</v>
      </c>
    </row>
    <row r="244" s="13" customFormat="1">
      <c r="A244" s="13"/>
      <c r="B244" s="259"/>
      <c r="C244" s="260"/>
      <c r="D244" s="261" t="s">
        <v>175</v>
      </c>
      <c r="E244" s="262" t="s">
        <v>1</v>
      </c>
      <c r="F244" s="263" t="s">
        <v>128</v>
      </c>
      <c r="G244" s="260"/>
      <c r="H244" s="264">
        <v>18.719999999999999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175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166</v>
      </c>
    </row>
    <row r="245" s="14" customFormat="1">
      <c r="A245" s="14"/>
      <c r="B245" s="271"/>
      <c r="C245" s="272"/>
      <c r="D245" s="261" t="s">
        <v>175</v>
      </c>
      <c r="E245" s="273" t="s">
        <v>131</v>
      </c>
      <c r="F245" s="274" t="s">
        <v>183</v>
      </c>
      <c r="G245" s="272"/>
      <c r="H245" s="275">
        <v>18.719999999999999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175</v>
      </c>
      <c r="AU245" s="281" t="s">
        <v>91</v>
      </c>
      <c r="AV245" s="14" t="s">
        <v>173</v>
      </c>
      <c r="AW245" s="14" t="s">
        <v>32</v>
      </c>
      <c r="AX245" s="14" t="s">
        <v>84</v>
      </c>
      <c r="AY245" s="281" t="s">
        <v>166</v>
      </c>
    </row>
    <row r="246" s="2" customFormat="1" ht="21.75" customHeight="1">
      <c r="A246" s="38"/>
      <c r="B246" s="39"/>
      <c r="C246" s="245" t="s">
        <v>413</v>
      </c>
      <c r="D246" s="245" t="s">
        <v>169</v>
      </c>
      <c r="E246" s="246" t="s">
        <v>414</v>
      </c>
      <c r="F246" s="247" t="s">
        <v>415</v>
      </c>
      <c r="G246" s="248" t="s">
        <v>186</v>
      </c>
      <c r="H246" s="249">
        <v>18.719999999999999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0.00012</v>
      </c>
      <c r="R246" s="255">
        <f>Q246*H246</f>
        <v>0.0022464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248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248</v>
      </c>
      <c r="BM246" s="257" t="s">
        <v>416</v>
      </c>
    </row>
    <row r="247" s="13" customFormat="1">
      <c r="A247" s="13"/>
      <c r="B247" s="259"/>
      <c r="C247" s="260"/>
      <c r="D247" s="261" t="s">
        <v>175</v>
      </c>
      <c r="E247" s="262" t="s">
        <v>1</v>
      </c>
      <c r="F247" s="263" t="s">
        <v>131</v>
      </c>
      <c r="G247" s="260"/>
      <c r="H247" s="264">
        <v>18.719999999999999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2" customFormat="1" ht="16.5" customHeight="1">
      <c r="A248" s="38"/>
      <c r="B248" s="39"/>
      <c r="C248" s="245" t="s">
        <v>417</v>
      </c>
      <c r="D248" s="245" t="s">
        <v>169</v>
      </c>
      <c r="E248" s="246" t="s">
        <v>418</v>
      </c>
      <c r="F248" s="247" t="s">
        <v>419</v>
      </c>
      <c r="G248" s="248" t="s">
        <v>186</v>
      </c>
      <c r="H248" s="249">
        <v>218.57499999999999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248</v>
      </c>
      <c r="AT248" s="257" t="s">
        <v>169</v>
      </c>
      <c r="AU248" s="257" t="s">
        <v>91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248</v>
      </c>
      <c r="BM248" s="257" t="s">
        <v>420</v>
      </c>
    </row>
    <row r="249" s="13" customFormat="1">
      <c r="A249" s="13"/>
      <c r="B249" s="259"/>
      <c r="C249" s="260"/>
      <c r="D249" s="261" t="s">
        <v>175</v>
      </c>
      <c r="E249" s="262" t="s">
        <v>1</v>
      </c>
      <c r="F249" s="263" t="s">
        <v>115</v>
      </c>
      <c r="G249" s="260"/>
      <c r="H249" s="264">
        <v>218.57499999999999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175</v>
      </c>
      <c r="AU249" s="270" t="s">
        <v>91</v>
      </c>
      <c r="AV249" s="13" t="s">
        <v>91</v>
      </c>
      <c r="AW249" s="13" t="s">
        <v>32</v>
      </c>
      <c r="AX249" s="13" t="s">
        <v>84</v>
      </c>
      <c r="AY249" s="270" t="s">
        <v>166</v>
      </c>
    </row>
    <row r="250" s="2" customFormat="1" ht="16.5" customHeight="1">
      <c r="A250" s="38"/>
      <c r="B250" s="39"/>
      <c r="C250" s="245" t="s">
        <v>421</v>
      </c>
      <c r="D250" s="245" t="s">
        <v>169</v>
      </c>
      <c r="E250" s="246" t="s">
        <v>422</v>
      </c>
      <c r="F250" s="247" t="s">
        <v>423</v>
      </c>
      <c r="G250" s="248" t="s">
        <v>186</v>
      </c>
      <c r="H250" s="249">
        <v>65.572999999999993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0.00016000000000000001</v>
      </c>
      <c r="R250" s="255">
        <f>Q250*H250</f>
        <v>0.01049168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248</v>
      </c>
      <c r="AT250" s="257" t="s">
        <v>169</v>
      </c>
      <c r="AU250" s="257" t="s">
        <v>91</v>
      </c>
      <c r="AY250" s="17" t="s">
        <v>166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248</v>
      </c>
      <c r="BM250" s="257" t="s">
        <v>424</v>
      </c>
    </row>
    <row r="251" s="13" customFormat="1">
      <c r="A251" s="13"/>
      <c r="B251" s="259"/>
      <c r="C251" s="260"/>
      <c r="D251" s="261" t="s">
        <v>175</v>
      </c>
      <c r="E251" s="262" t="s">
        <v>1</v>
      </c>
      <c r="F251" s="263" t="s">
        <v>425</v>
      </c>
      <c r="G251" s="260"/>
      <c r="H251" s="264">
        <v>65.572999999999993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175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166</v>
      </c>
    </row>
    <row r="252" s="2" customFormat="1" ht="21.75" customHeight="1">
      <c r="A252" s="38"/>
      <c r="B252" s="39"/>
      <c r="C252" s="245" t="s">
        <v>426</v>
      </c>
      <c r="D252" s="245" t="s">
        <v>169</v>
      </c>
      <c r="E252" s="246" t="s">
        <v>427</v>
      </c>
      <c r="F252" s="247" t="s">
        <v>428</v>
      </c>
      <c r="G252" s="248" t="s">
        <v>186</v>
      </c>
      <c r="H252" s="249">
        <v>131.14500000000001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0.0047999999999999996</v>
      </c>
      <c r="R252" s="255">
        <f>Q252*H252</f>
        <v>0.62949599999999994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248</v>
      </c>
      <c r="AT252" s="257" t="s">
        <v>169</v>
      </c>
      <c r="AU252" s="257" t="s">
        <v>91</v>
      </c>
      <c r="AY252" s="17" t="s">
        <v>166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248</v>
      </c>
      <c r="BM252" s="257" t="s">
        <v>429</v>
      </c>
    </row>
    <row r="253" s="13" customFormat="1">
      <c r="A253" s="13"/>
      <c r="B253" s="259"/>
      <c r="C253" s="260"/>
      <c r="D253" s="261" t="s">
        <v>175</v>
      </c>
      <c r="E253" s="262" t="s">
        <v>1</v>
      </c>
      <c r="F253" s="263" t="s">
        <v>430</v>
      </c>
      <c r="G253" s="260"/>
      <c r="H253" s="264">
        <v>131.14500000000001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175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166</v>
      </c>
    </row>
    <row r="254" s="12" customFormat="1" ht="22.8" customHeight="1">
      <c r="A254" s="12"/>
      <c r="B254" s="229"/>
      <c r="C254" s="230"/>
      <c r="D254" s="231" t="s">
        <v>75</v>
      </c>
      <c r="E254" s="243" t="s">
        <v>431</v>
      </c>
      <c r="F254" s="243" t="s">
        <v>432</v>
      </c>
      <c r="G254" s="230"/>
      <c r="H254" s="230"/>
      <c r="I254" s="233"/>
      <c r="J254" s="244">
        <f>BK254</f>
        <v>0</v>
      </c>
      <c r="K254" s="230"/>
      <c r="L254" s="235"/>
      <c r="M254" s="236"/>
      <c r="N254" s="237"/>
      <c r="O254" s="237"/>
      <c r="P254" s="238">
        <f>SUM(P255:P264)</f>
        <v>0</v>
      </c>
      <c r="Q254" s="237"/>
      <c r="R254" s="238">
        <f>SUM(R255:R264)</f>
        <v>0.067026399999999986</v>
      </c>
      <c r="S254" s="237"/>
      <c r="T254" s="239">
        <f>SUM(T255:T264)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40" t="s">
        <v>91</v>
      </c>
      <c r="AT254" s="241" t="s">
        <v>75</v>
      </c>
      <c r="AU254" s="241" t="s">
        <v>84</v>
      </c>
      <c r="AY254" s="240" t="s">
        <v>166</v>
      </c>
      <c r="BK254" s="242">
        <f>SUM(BK255:BK264)</f>
        <v>0</v>
      </c>
    </row>
    <row r="255" s="2" customFormat="1" ht="21.75" customHeight="1">
      <c r="A255" s="38"/>
      <c r="B255" s="39"/>
      <c r="C255" s="245" t="s">
        <v>433</v>
      </c>
      <c r="D255" s="245" t="s">
        <v>169</v>
      </c>
      <c r="E255" s="246" t="s">
        <v>434</v>
      </c>
      <c r="F255" s="247" t="s">
        <v>435</v>
      </c>
      <c r="G255" s="248" t="s">
        <v>186</v>
      </c>
      <c r="H255" s="249">
        <v>41.600000000000001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0</v>
      </c>
      <c r="R255" s="255">
        <f>Q255*H255</f>
        <v>0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248</v>
      </c>
      <c r="AT255" s="257" t="s">
        <v>169</v>
      </c>
      <c r="AU255" s="257" t="s">
        <v>91</v>
      </c>
      <c r="AY255" s="17" t="s">
        <v>166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248</v>
      </c>
      <c r="BM255" s="257" t="s">
        <v>436</v>
      </c>
    </row>
    <row r="256" s="13" customFormat="1">
      <c r="A256" s="13"/>
      <c r="B256" s="259"/>
      <c r="C256" s="260"/>
      <c r="D256" s="261" t="s">
        <v>175</v>
      </c>
      <c r="E256" s="262" t="s">
        <v>1</v>
      </c>
      <c r="F256" s="263" t="s">
        <v>399</v>
      </c>
      <c r="G256" s="260"/>
      <c r="H256" s="264">
        <v>41.600000000000001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175</v>
      </c>
      <c r="AU256" s="270" t="s">
        <v>91</v>
      </c>
      <c r="AV256" s="13" t="s">
        <v>91</v>
      </c>
      <c r="AW256" s="13" t="s">
        <v>32</v>
      </c>
      <c r="AX256" s="13" t="s">
        <v>84</v>
      </c>
      <c r="AY256" s="270" t="s">
        <v>166</v>
      </c>
    </row>
    <row r="257" s="2" customFormat="1" ht="16.5" customHeight="1">
      <c r="A257" s="38"/>
      <c r="B257" s="39"/>
      <c r="C257" s="282" t="s">
        <v>437</v>
      </c>
      <c r="D257" s="282" t="s">
        <v>220</v>
      </c>
      <c r="E257" s="283" t="s">
        <v>438</v>
      </c>
      <c r="F257" s="284" t="s">
        <v>439</v>
      </c>
      <c r="G257" s="285" t="s">
        <v>186</v>
      </c>
      <c r="H257" s="286">
        <v>43.68</v>
      </c>
      <c r="I257" s="287"/>
      <c r="J257" s="288">
        <f>ROUND(I257*H257,2)</f>
        <v>0</v>
      </c>
      <c r="K257" s="289"/>
      <c r="L257" s="290"/>
      <c r="M257" s="291" t="s">
        <v>1</v>
      </c>
      <c r="N257" s="292" t="s">
        <v>42</v>
      </c>
      <c r="O257" s="91"/>
      <c r="P257" s="255">
        <f>O257*H257</f>
        <v>0</v>
      </c>
      <c r="Q257" s="255">
        <v>0</v>
      </c>
      <c r="R257" s="255">
        <f>Q257*H257</f>
        <v>0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327</v>
      </c>
      <c r="AT257" s="257" t="s">
        <v>220</v>
      </c>
      <c r="AU257" s="257" t="s">
        <v>91</v>
      </c>
      <c r="AY257" s="17" t="s">
        <v>166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248</v>
      </c>
      <c r="BM257" s="257" t="s">
        <v>440</v>
      </c>
    </row>
    <row r="258" s="13" customFormat="1">
      <c r="A258" s="13"/>
      <c r="B258" s="259"/>
      <c r="C258" s="260"/>
      <c r="D258" s="261" t="s">
        <v>175</v>
      </c>
      <c r="E258" s="260"/>
      <c r="F258" s="263" t="s">
        <v>441</v>
      </c>
      <c r="G258" s="260"/>
      <c r="H258" s="264">
        <v>43.68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175</v>
      </c>
      <c r="AU258" s="270" t="s">
        <v>91</v>
      </c>
      <c r="AV258" s="13" t="s">
        <v>91</v>
      </c>
      <c r="AW258" s="13" t="s">
        <v>4</v>
      </c>
      <c r="AX258" s="13" t="s">
        <v>84</v>
      </c>
      <c r="AY258" s="270" t="s">
        <v>166</v>
      </c>
    </row>
    <row r="259" s="2" customFormat="1" ht="21.75" customHeight="1">
      <c r="A259" s="38"/>
      <c r="B259" s="39"/>
      <c r="C259" s="245" t="s">
        <v>442</v>
      </c>
      <c r="D259" s="245" t="s">
        <v>169</v>
      </c>
      <c r="E259" s="246" t="s">
        <v>443</v>
      </c>
      <c r="F259" s="247" t="s">
        <v>444</v>
      </c>
      <c r="G259" s="248" t="s">
        <v>186</v>
      </c>
      <c r="H259" s="249">
        <v>478.75999999999999</v>
      </c>
      <c r="I259" s="250"/>
      <c r="J259" s="251">
        <f>ROUND(I259*H259,2)</f>
        <v>0</v>
      </c>
      <c r="K259" s="252"/>
      <c r="L259" s="44"/>
      <c r="M259" s="253" t="s">
        <v>1</v>
      </c>
      <c r="N259" s="254" t="s">
        <v>42</v>
      </c>
      <c r="O259" s="91"/>
      <c r="P259" s="255">
        <f>O259*H259</f>
        <v>0</v>
      </c>
      <c r="Q259" s="255">
        <v>0.00013999999999999999</v>
      </c>
      <c r="R259" s="255">
        <f>Q259*H259</f>
        <v>0.067026399999999986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248</v>
      </c>
      <c r="AT259" s="257" t="s">
        <v>169</v>
      </c>
      <c r="AU259" s="257" t="s">
        <v>91</v>
      </c>
      <c r="AY259" s="17" t="s">
        <v>166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91</v>
      </c>
      <c r="BK259" s="258">
        <f>ROUND(I259*H259,2)</f>
        <v>0</v>
      </c>
      <c r="BL259" s="17" t="s">
        <v>248</v>
      </c>
      <c r="BM259" s="257" t="s">
        <v>445</v>
      </c>
    </row>
    <row r="260" s="13" customFormat="1">
      <c r="A260" s="13"/>
      <c r="B260" s="259"/>
      <c r="C260" s="260"/>
      <c r="D260" s="261" t="s">
        <v>175</v>
      </c>
      <c r="E260" s="262" t="s">
        <v>1</v>
      </c>
      <c r="F260" s="263" t="s">
        <v>213</v>
      </c>
      <c r="G260" s="260"/>
      <c r="H260" s="264">
        <v>121.89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175</v>
      </c>
      <c r="AU260" s="270" t="s">
        <v>91</v>
      </c>
      <c r="AV260" s="13" t="s">
        <v>91</v>
      </c>
      <c r="AW260" s="13" t="s">
        <v>32</v>
      </c>
      <c r="AX260" s="13" t="s">
        <v>76</v>
      </c>
      <c r="AY260" s="270" t="s">
        <v>166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235</v>
      </c>
      <c r="G261" s="260"/>
      <c r="H261" s="264">
        <v>92.180000000000007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76</v>
      </c>
      <c r="AY261" s="270" t="s">
        <v>166</v>
      </c>
    </row>
    <row r="262" s="13" customFormat="1">
      <c r="A262" s="13"/>
      <c r="B262" s="259"/>
      <c r="C262" s="260"/>
      <c r="D262" s="261" t="s">
        <v>175</v>
      </c>
      <c r="E262" s="262" t="s">
        <v>1</v>
      </c>
      <c r="F262" s="263" t="s">
        <v>108</v>
      </c>
      <c r="G262" s="260"/>
      <c r="H262" s="264">
        <v>252.19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175</v>
      </c>
      <c r="AU262" s="270" t="s">
        <v>91</v>
      </c>
      <c r="AV262" s="13" t="s">
        <v>91</v>
      </c>
      <c r="AW262" s="13" t="s">
        <v>32</v>
      </c>
      <c r="AX262" s="13" t="s">
        <v>76</v>
      </c>
      <c r="AY262" s="270" t="s">
        <v>166</v>
      </c>
    </row>
    <row r="263" s="13" customFormat="1">
      <c r="A263" s="13"/>
      <c r="B263" s="259"/>
      <c r="C263" s="260"/>
      <c r="D263" s="261" t="s">
        <v>175</v>
      </c>
      <c r="E263" s="262" t="s">
        <v>1</v>
      </c>
      <c r="F263" s="263" t="s">
        <v>103</v>
      </c>
      <c r="G263" s="260"/>
      <c r="H263" s="264">
        <v>12.5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32</v>
      </c>
      <c r="AX263" s="13" t="s">
        <v>76</v>
      </c>
      <c r="AY263" s="270" t="s">
        <v>166</v>
      </c>
    </row>
    <row r="264" s="14" customFormat="1">
      <c r="A264" s="14"/>
      <c r="B264" s="271"/>
      <c r="C264" s="272"/>
      <c r="D264" s="261" t="s">
        <v>175</v>
      </c>
      <c r="E264" s="273" t="s">
        <v>1</v>
      </c>
      <c r="F264" s="274" t="s">
        <v>183</v>
      </c>
      <c r="G264" s="272"/>
      <c r="H264" s="275">
        <v>478.75999999999999</v>
      </c>
      <c r="I264" s="276"/>
      <c r="J264" s="272"/>
      <c r="K264" s="272"/>
      <c r="L264" s="277"/>
      <c r="M264" s="278"/>
      <c r="N264" s="279"/>
      <c r="O264" s="279"/>
      <c r="P264" s="279"/>
      <c r="Q264" s="279"/>
      <c r="R264" s="279"/>
      <c r="S264" s="279"/>
      <c r="T264" s="28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1" t="s">
        <v>175</v>
      </c>
      <c r="AU264" s="281" t="s">
        <v>91</v>
      </c>
      <c r="AV264" s="14" t="s">
        <v>173</v>
      </c>
      <c r="AW264" s="14" t="s">
        <v>32</v>
      </c>
      <c r="AX264" s="14" t="s">
        <v>84</v>
      </c>
      <c r="AY264" s="281" t="s">
        <v>166</v>
      </c>
    </row>
    <row r="265" s="12" customFormat="1" ht="25.92" customHeight="1">
      <c r="A265" s="12"/>
      <c r="B265" s="229"/>
      <c r="C265" s="230"/>
      <c r="D265" s="231" t="s">
        <v>75</v>
      </c>
      <c r="E265" s="232" t="s">
        <v>446</v>
      </c>
      <c r="F265" s="232" t="s">
        <v>447</v>
      </c>
      <c r="G265" s="230"/>
      <c r="H265" s="230"/>
      <c r="I265" s="233"/>
      <c r="J265" s="234">
        <f>BK265</f>
        <v>0</v>
      </c>
      <c r="K265" s="230"/>
      <c r="L265" s="235"/>
      <c r="M265" s="236"/>
      <c r="N265" s="237"/>
      <c r="O265" s="237"/>
      <c r="P265" s="238">
        <f>P266</f>
        <v>0</v>
      </c>
      <c r="Q265" s="237"/>
      <c r="R265" s="238">
        <f>R266</f>
        <v>0</v>
      </c>
      <c r="S265" s="237"/>
      <c r="T265" s="239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40" t="s">
        <v>193</v>
      </c>
      <c r="AT265" s="241" t="s">
        <v>75</v>
      </c>
      <c r="AU265" s="241" t="s">
        <v>76</v>
      </c>
      <c r="AY265" s="240" t="s">
        <v>166</v>
      </c>
      <c r="BK265" s="242">
        <f>BK266</f>
        <v>0</v>
      </c>
    </row>
    <row r="266" s="12" customFormat="1" ht="22.8" customHeight="1">
      <c r="A266" s="12"/>
      <c r="B266" s="229"/>
      <c r="C266" s="230"/>
      <c r="D266" s="231" t="s">
        <v>75</v>
      </c>
      <c r="E266" s="243" t="s">
        <v>448</v>
      </c>
      <c r="F266" s="243" t="s">
        <v>449</v>
      </c>
      <c r="G266" s="230"/>
      <c r="H266" s="230"/>
      <c r="I266" s="233"/>
      <c r="J266" s="244">
        <f>BK266</f>
        <v>0</v>
      </c>
      <c r="K266" s="230"/>
      <c r="L266" s="235"/>
      <c r="M266" s="236"/>
      <c r="N266" s="237"/>
      <c r="O266" s="237"/>
      <c r="P266" s="238">
        <f>P267</f>
        <v>0</v>
      </c>
      <c r="Q266" s="237"/>
      <c r="R266" s="238">
        <f>R267</f>
        <v>0</v>
      </c>
      <c r="S266" s="237"/>
      <c r="T266" s="23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40" t="s">
        <v>193</v>
      </c>
      <c r="AT266" s="241" t="s">
        <v>75</v>
      </c>
      <c r="AU266" s="241" t="s">
        <v>84</v>
      </c>
      <c r="AY266" s="240" t="s">
        <v>166</v>
      </c>
      <c r="BK266" s="242">
        <f>BK267</f>
        <v>0</v>
      </c>
    </row>
    <row r="267" s="2" customFormat="1" ht="33" customHeight="1">
      <c r="A267" s="38"/>
      <c r="B267" s="39"/>
      <c r="C267" s="245" t="s">
        <v>450</v>
      </c>
      <c r="D267" s="245" t="s">
        <v>169</v>
      </c>
      <c r="E267" s="246" t="s">
        <v>451</v>
      </c>
      <c r="F267" s="247" t="s">
        <v>452</v>
      </c>
      <c r="G267" s="248" t="s">
        <v>453</v>
      </c>
      <c r="H267" s="249">
        <v>1</v>
      </c>
      <c r="I267" s="250"/>
      <c r="J267" s="251">
        <f>ROUND(I267*H267,2)</f>
        <v>0</v>
      </c>
      <c r="K267" s="252"/>
      <c r="L267" s="44"/>
      <c r="M267" s="293" t="s">
        <v>1</v>
      </c>
      <c r="N267" s="294" t="s">
        <v>42</v>
      </c>
      <c r="O267" s="295"/>
      <c r="P267" s="296">
        <f>O267*H267</f>
        <v>0</v>
      </c>
      <c r="Q267" s="296">
        <v>0</v>
      </c>
      <c r="R267" s="296">
        <f>Q267*H267</f>
        <v>0</v>
      </c>
      <c r="S267" s="296">
        <v>0</v>
      </c>
      <c r="T267" s="29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454</v>
      </c>
      <c r="AT267" s="257" t="s">
        <v>169</v>
      </c>
      <c r="AU267" s="257" t="s">
        <v>91</v>
      </c>
      <c r="AY267" s="17" t="s">
        <v>166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7" t="s">
        <v>91</v>
      </c>
      <c r="BK267" s="258">
        <f>ROUND(I267*H267,2)</f>
        <v>0</v>
      </c>
      <c r="BL267" s="17" t="s">
        <v>454</v>
      </c>
      <c r="BM267" s="257" t="s">
        <v>455</v>
      </c>
    </row>
    <row r="268" s="2" customFormat="1" ht="6.96" customHeight="1">
      <c r="A268" s="38"/>
      <c r="B268" s="66"/>
      <c r="C268" s="67"/>
      <c r="D268" s="67"/>
      <c r="E268" s="67"/>
      <c r="F268" s="67"/>
      <c r="G268" s="67"/>
      <c r="H268" s="67"/>
      <c r="I268" s="193"/>
      <c r="J268" s="67"/>
      <c r="K268" s="67"/>
      <c r="L268" s="44"/>
      <c r="M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</sheetData>
  <sheetProtection sheet="1" autoFilter="0" formatColumns="0" formatRows="0" objects="1" scenarios="1" spinCount="100000" saltValue="TXzBeTvvP8Aq8EjPhvCyyEWe3Xhia7aAPDSpuc7Wkh4eaZoTYhVQVFKjnjhCu7ZfhD6cmu9Kxg66HQMJXSR84Q==" hashValue="GQhK8E+pWIMPZnV9U5nASAOemKhheRiRIOT7VzcoF81jr1E0FTGJC5fJNSMnmvCTZdIhtTpZZgIgiw90dCEIrw==" algorithmName="SHA-512" password="CC35"/>
  <autoFilter ref="C128:K26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456</v>
      </c>
      <c r="BA2" s="147" t="s">
        <v>456</v>
      </c>
      <c r="BB2" s="147" t="s">
        <v>1</v>
      </c>
      <c r="BC2" s="147" t="s">
        <v>457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458</v>
      </c>
      <c r="BA3" s="147" t="s">
        <v>458</v>
      </c>
      <c r="BB3" s="147" t="s">
        <v>1</v>
      </c>
      <c r="BC3" s="147" t="s">
        <v>459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460</v>
      </c>
      <c r="BA4" s="147" t="s">
        <v>460</v>
      </c>
      <c r="BB4" s="147" t="s">
        <v>1</v>
      </c>
      <c r="BC4" s="147" t="s">
        <v>461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462</v>
      </c>
      <c r="BA5" s="147" t="s">
        <v>462</v>
      </c>
      <c r="BB5" s="147" t="s">
        <v>1</v>
      </c>
      <c r="BC5" s="147" t="s">
        <v>463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464</v>
      </c>
      <c r="BA6" s="147" t="s">
        <v>464</v>
      </c>
      <c r="BB6" s="147" t="s">
        <v>1</v>
      </c>
      <c r="BC6" s="147" t="s">
        <v>459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U</v>
      </c>
      <c r="F7" s="153"/>
      <c r="G7" s="153"/>
      <c r="H7" s="153"/>
      <c r="I7" s="146"/>
      <c r="L7" s="20"/>
      <c r="AZ7" s="147" t="s">
        <v>465</v>
      </c>
      <c r="BA7" s="147" t="s">
        <v>465</v>
      </c>
      <c r="BB7" s="147" t="s">
        <v>1</v>
      </c>
      <c r="BC7" s="147" t="s">
        <v>466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467</v>
      </c>
      <c r="BA8" s="147" t="s">
        <v>467</v>
      </c>
      <c r="BB8" s="147" t="s">
        <v>1</v>
      </c>
      <c r="BC8" s="147" t="s">
        <v>468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469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470</v>
      </c>
      <c r="BA9" s="147" t="s">
        <v>470</v>
      </c>
      <c r="BB9" s="147" t="s">
        <v>1</v>
      </c>
      <c r="BC9" s="147" t="s">
        <v>173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471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472</v>
      </c>
      <c r="BA10" s="147" t="s">
        <v>472</v>
      </c>
      <c r="BB10" s="147" t="s">
        <v>1</v>
      </c>
      <c r="BC10" s="147" t="s">
        <v>473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474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475</v>
      </c>
      <c r="BA11" s="147" t="s">
        <v>476</v>
      </c>
      <c r="BB11" s="147" t="s">
        <v>1</v>
      </c>
      <c r="BC11" s="147" t="s">
        <v>477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100</v>
      </c>
      <c r="BA12" s="147" t="s">
        <v>100</v>
      </c>
      <c r="BB12" s="147" t="s">
        <v>1</v>
      </c>
      <c r="BC12" s="147" t="s">
        <v>478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479</v>
      </c>
      <c r="BA13" s="147" t="s">
        <v>479</v>
      </c>
      <c r="BB13" s="147" t="s">
        <v>1</v>
      </c>
      <c r="BC13" s="147" t="s">
        <v>480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481</v>
      </c>
      <c r="BA14" s="147" t="s">
        <v>481</v>
      </c>
      <c r="BB14" s="147" t="s">
        <v>1</v>
      </c>
      <c r="BC14" s="147" t="s">
        <v>214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482</v>
      </c>
      <c r="BA15" s="147" t="s">
        <v>483</v>
      </c>
      <c r="BB15" s="147" t="s">
        <v>1</v>
      </c>
      <c r="BC15" s="147" t="s">
        <v>484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485</v>
      </c>
      <c r="BA16" s="147" t="s">
        <v>486</v>
      </c>
      <c r="BB16" s="147" t="s">
        <v>1</v>
      </c>
      <c r="BC16" s="147" t="s">
        <v>258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487</v>
      </c>
      <c r="BA17" s="147" t="s">
        <v>488</v>
      </c>
      <c r="BB17" s="147" t="s">
        <v>1</v>
      </c>
      <c r="BC17" s="147" t="s">
        <v>219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489</v>
      </c>
      <c r="BA18" s="147" t="s">
        <v>490</v>
      </c>
      <c r="BB18" s="147" t="s">
        <v>1</v>
      </c>
      <c r="BC18" s="147" t="s">
        <v>491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492</v>
      </c>
      <c r="BA19" s="147" t="s">
        <v>492</v>
      </c>
      <c r="BB19" s="147" t="s">
        <v>1</v>
      </c>
      <c r="BC19" s="147" t="s">
        <v>76</v>
      </c>
      <c r="BD19" s="147" t="s">
        <v>167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47" t="s">
        <v>493</v>
      </c>
      <c r="BA20" s="147" t="s">
        <v>493</v>
      </c>
      <c r="BB20" s="147" t="s">
        <v>1</v>
      </c>
      <c r="BC20" s="147" t="s">
        <v>494</v>
      </c>
      <c r="BD20" s="147" t="s">
        <v>91</v>
      </c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ROUND((SUM(BE135:BE317)),  2)</f>
        <v>0</v>
      </c>
      <c r="G35" s="38"/>
      <c r="H35" s="38"/>
      <c r="I35" s="172">
        <v>0.20999999999999999</v>
      </c>
      <c r="J35" s="171">
        <f>ROUND(((SUM(BE135:BE317))*I35),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ROUND((SUM(BF135:BF317)),  2)</f>
        <v>0</v>
      </c>
      <c r="G36" s="38"/>
      <c r="H36" s="38"/>
      <c r="I36" s="172">
        <v>0.14999999999999999</v>
      </c>
      <c r="J36" s="171">
        <f>ROUND(((SUM(BF135:BF317))*I36),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ROUND((SUM(BG135:BG317)),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ROUND((SUM(BH135:BH317)),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ROUND((SUM(BI135:BI317)),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U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469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471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č.p.249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146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J245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J248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147</v>
      </c>
      <c r="E112" s="212"/>
      <c r="F112" s="212"/>
      <c r="G112" s="212"/>
      <c r="H112" s="212"/>
      <c r="I112" s="213"/>
      <c r="J112" s="214">
        <f>J253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148</v>
      </c>
      <c r="E113" s="212"/>
      <c r="F113" s="212"/>
      <c r="G113" s="212"/>
      <c r="H113" s="212"/>
      <c r="I113" s="213"/>
      <c r="J113" s="214">
        <f>J302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151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U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114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469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471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č.p.249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152</v>
      </c>
      <c r="D134" s="219" t="s">
        <v>61</v>
      </c>
      <c r="E134" s="219" t="s">
        <v>57</v>
      </c>
      <c r="F134" s="219" t="s">
        <v>58</v>
      </c>
      <c r="G134" s="219" t="s">
        <v>153</v>
      </c>
      <c r="H134" s="219" t="s">
        <v>154</v>
      </c>
      <c r="I134" s="220" t="s">
        <v>155</v>
      </c>
      <c r="J134" s="221" t="s">
        <v>135</v>
      </c>
      <c r="K134" s="222" t="s">
        <v>156</v>
      </c>
      <c r="L134" s="223"/>
      <c r="M134" s="100" t="s">
        <v>1</v>
      </c>
      <c r="N134" s="101" t="s">
        <v>40</v>
      </c>
      <c r="O134" s="101" t="s">
        <v>157</v>
      </c>
      <c r="P134" s="101" t="s">
        <v>158</v>
      </c>
      <c r="Q134" s="101" t="s">
        <v>159</v>
      </c>
      <c r="R134" s="101" t="s">
        <v>160</v>
      </c>
      <c r="S134" s="101" t="s">
        <v>161</v>
      </c>
      <c r="T134" s="102" t="s">
        <v>162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163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2.8076586399999997</v>
      </c>
      <c r="S135" s="104"/>
      <c r="T135" s="227">
        <f>T136+T195</f>
        <v>0.80031399999999997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137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164</v>
      </c>
      <c r="F136" s="232" t="s">
        <v>165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1.4308774999999998</v>
      </c>
      <c r="S136" s="237"/>
      <c r="T136" s="239">
        <f>T137+T142+T169+T187+T193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166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167</v>
      </c>
      <c r="F137" s="243" t="s">
        <v>168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166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169</v>
      </c>
      <c r="E138" s="246" t="s">
        <v>500</v>
      </c>
      <c r="F138" s="247" t="s">
        <v>501</v>
      </c>
      <c r="G138" s="248" t="s">
        <v>186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173</v>
      </c>
      <c r="AT138" s="257" t="s">
        <v>169</v>
      </c>
      <c r="AU138" s="257" t="s">
        <v>91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173</v>
      </c>
      <c r="BM138" s="257" t="s">
        <v>502</v>
      </c>
    </row>
    <row r="139" s="13" customFormat="1">
      <c r="A139" s="13"/>
      <c r="B139" s="259"/>
      <c r="C139" s="260"/>
      <c r="D139" s="261" t="s">
        <v>175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175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166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4" customFormat="1">
      <c r="A141" s="14"/>
      <c r="B141" s="271"/>
      <c r="C141" s="272"/>
      <c r="D141" s="261" t="s">
        <v>175</v>
      </c>
      <c r="E141" s="273" t="s">
        <v>1</v>
      </c>
      <c r="F141" s="274" t="s">
        <v>183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175</v>
      </c>
      <c r="AU141" s="281" t="s">
        <v>91</v>
      </c>
      <c r="AV141" s="14" t="s">
        <v>173</v>
      </c>
      <c r="AW141" s="14" t="s">
        <v>32</v>
      </c>
      <c r="AX141" s="14" t="s">
        <v>84</v>
      </c>
      <c r="AY141" s="281" t="s">
        <v>166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198</v>
      </c>
      <c r="F142" s="243" t="s">
        <v>203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1.1151414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166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169</v>
      </c>
      <c r="E143" s="246" t="s">
        <v>505</v>
      </c>
      <c r="F143" s="247" t="s">
        <v>506</v>
      </c>
      <c r="G143" s="248" t="s">
        <v>186</v>
      </c>
      <c r="H143" s="249">
        <v>50.115000000000002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0.15034500000000001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173</v>
      </c>
      <c r="AT143" s="257" t="s">
        <v>169</v>
      </c>
      <c r="AU143" s="257" t="s">
        <v>91</v>
      </c>
      <c r="AY143" s="17" t="s">
        <v>166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173</v>
      </c>
      <c r="BM143" s="257" t="s">
        <v>507</v>
      </c>
    </row>
    <row r="144" s="13" customFormat="1">
      <c r="A144" s="13"/>
      <c r="B144" s="259"/>
      <c r="C144" s="260"/>
      <c r="D144" s="261" t="s">
        <v>175</v>
      </c>
      <c r="E144" s="262" t="s">
        <v>456</v>
      </c>
      <c r="F144" s="263" t="s">
        <v>508</v>
      </c>
      <c r="G144" s="260"/>
      <c r="H144" s="264">
        <v>50.115000000000002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175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166</v>
      </c>
    </row>
    <row r="145" s="13" customFormat="1">
      <c r="A145" s="13"/>
      <c r="B145" s="259"/>
      <c r="C145" s="260"/>
      <c r="D145" s="261" t="s">
        <v>175</v>
      </c>
      <c r="E145" s="262" t="s">
        <v>1</v>
      </c>
      <c r="F145" s="263" t="s">
        <v>456</v>
      </c>
      <c r="G145" s="260"/>
      <c r="H145" s="264">
        <v>50.115000000000002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166</v>
      </c>
    </row>
    <row r="146" s="2" customFormat="1" ht="21.75" customHeight="1">
      <c r="A146" s="38"/>
      <c r="B146" s="39"/>
      <c r="C146" s="245" t="s">
        <v>167</v>
      </c>
      <c r="D146" s="245" t="s">
        <v>169</v>
      </c>
      <c r="E146" s="246" t="s">
        <v>210</v>
      </c>
      <c r="F146" s="247" t="s">
        <v>211</v>
      </c>
      <c r="G146" s="248" t="s">
        <v>186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173</v>
      </c>
      <c r="AT146" s="257" t="s">
        <v>169</v>
      </c>
      <c r="AU146" s="257" t="s">
        <v>91</v>
      </c>
      <c r="AY146" s="17" t="s">
        <v>166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173</v>
      </c>
      <c r="BM146" s="257" t="s">
        <v>509</v>
      </c>
    </row>
    <row r="147" s="13" customFormat="1">
      <c r="A147" s="13"/>
      <c r="B147" s="259"/>
      <c r="C147" s="260"/>
      <c r="D147" s="261" t="s">
        <v>175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175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166</v>
      </c>
    </row>
    <row r="148" s="2" customFormat="1" ht="21.75" customHeight="1">
      <c r="A148" s="38"/>
      <c r="B148" s="39"/>
      <c r="C148" s="245" t="s">
        <v>173</v>
      </c>
      <c r="D148" s="245" t="s">
        <v>169</v>
      </c>
      <c r="E148" s="246" t="s">
        <v>510</v>
      </c>
      <c r="F148" s="247" t="s">
        <v>511</v>
      </c>
      <c r="G148" s="248" t="s">
        <v>186</v>
      </c>
      <c r="H148" s="249">
        <v>157.57900000000001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0.47273700000000002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173</v>
      </c>
      <c r="AT148" s="257" t="s">
        <v>169</v>
      </c>
      <c r="AU148" s="257" t="s">
        <v>91</v>
      </c>
      <c r="AY148" s="17" t="s">
        <v>166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173</v>
      </c>
      <c r="BM148" s="257" t="s">
        <v>512</v>
      </c>
    </row>
    <row r="149" s="13" customFormat="1">
      <c r="A149" s="13"/>
      <c r="B149" s="259"/>
      <c r="C149" s="260"/>
      <c r="D149" s="261" t="s">
        <v>175</v>
      </c>
      <c r="E149" s="262" t="s">
        <v>1</v>
      </c>
      <c r="F149" s="263" t="s">
        <v>513</v>
      </c>
      <c r="G149" s="260"/>
      <c r="H149" s="264">
        <v>157.57900000000001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175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166</v>
      </c>
    </row>
    <row r="150" s="2" customFormat="1" ht="21.75" customHeight="1">
      <c r="A150" s="38"/>
      <c r="B150" s="39"/>
      <c r="C150" s="245" t="s">
        <v>193</v>
      </c>
      <c r="D150" s="245" t="s">
        <v>169</v>
      </c>
      <c r="E150" s="246" t="s">
        <v>514</v>
      </c>
      <c r="F150" s="247" t="s">
        <v>515</v>
      </c>
      <c r="G150" s="248" t="s">
        <v>186</v>
      </c>
      <c r="H150" s="249">
        <v>6.1669999999999998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0.23557939999999997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173</v>
      </c>
      <c r="AT150" s="257" t="s">
        <v>169</v>
      </c>
      <c r="AU150" s="257" t="s">
        <v>91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173</v>
      </c>
      <c r="BM150" s="257" t="s">
        <v>516</v>
      </c>
    </row>
    <row r="151" s="13" customFormat="1">
      <c r="A151" s="13"/>
      <c r="B151" s="259"/>
      <c r="C151" s="260"/>
      <c r="D151" s="261" t="s">
        <v>175</v>
      </c>
      <c r="E151" s="262" t="s">
        <v>1</v>
      </c>
      <c r="F151" s="263" t="s">
        <v>517</v>
      </c>
      <c r="G151" s="260"/>
      <c r="H151" s="264">
        <v>6.1669999999999998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175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166</v>
      </c>
    </row>
    <row r="152" s="2" customFormat="1" ht="16.5" customHeight="1">
      <c r="A152" s="38"/>
      <c r="B152" s="39"/>
      <c r="C152" s="245" t="s">
        <v>198</v>
      </c>
      <c r="D152" s="245" t="s">
        <v>169</v>
      </c>
      <c r="E152" s="246" t="s">
        <v>518</v>
      </c>
      <c r="F152" s="247" t="s">
        <v>519</v>
      </c>
      <c r="G152" s="248" t="s">
        <v>186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173</v>
      </c>
      <c r="AT152" s="257" t="s">
        <v>169</v>
      </c>
      <c r="AU152" s="257" t="s">
        <v>91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173</v>
      </c>
      <c r="BM152" s="257" t="s">
        <v>520</v>
      </c>
    </row>
    <row r="153" s="13" customFormat="1">
      <c r="A153" s="13"/>
      <c r="B153" s="259"/>
      <c r="C153" s="260"/>
      <c r="D153" s="261" t="s">
        <v>175</v>
      </c>
      <c r="E153" s="262" t="s">
        <v>1</v>
      </c>
      <c r="F153" s="263" t="s">
        <v>521</v>
      </c>
      <c r="G153" s="260"/>
      <c r="H153" s="264">
        <v>118.31999999999999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175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166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522</v>
      </c>
      <c r="G154" s="260"/>
      <c r="H154" s="264">
        <v>55.399999999999999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523</v>
      </c>
      <c r="G155" s="260"/>
      <c r="H155" s="264">
        <v>7.5330000000000004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524</v>
      </c>
      <c r="G156" s="260"/>
      <c r="H156" s="264">
        <v>-2.1749999999999998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525</v>
      </c>
      <c r="G157" s="260"/>
      <c r="H157" s="264">
        <v>-2.7250000000000001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526</v>
      </c>
      <c r="G158" s="260"/>
      <c r="H158" s="264">
        <v>-101.045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464</v>
      </c>
      <c r="F159" s="274" t="s">
        <v>183</v>
      </c>
      <c r="G159" s="272"/>
      <c r="H159" s="275">
        <v>75.308000000000007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458</v>
      </c>
      <c r="F160" s="263" t="s">
        <v>464</v>
      </c>
      <c r="G160" s="260"/>
      <c r="H160" s="264">
        <v>75.308000000000007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527</v>
      </c>
      <c r="F162" s="247" t="s">
        <v>528</v>
      </c>
      <c r="G162" s="248" t="s">
        <v>186</v>
      </c>
      <c r="H162" s="249">
        <v>50.329999999999998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529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465</v>
      </c>
      <c r="G163" s="260"/>
      <c r="H163" s="264">
        <v>50.329999999999998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209</v>
      </c>
      <c r="D164" s="245" t="s">
        <v>169</v>
      </c>
      <c r="E164" s="246" t="s">
        <v>530</v>
      </c>
      <c r="F164" s="247" t="s">
        <v>531</v>
      </c>
      <c r="G164" s="248" t="s">
        <v>186</v>
      </c>
      <c r="H164" s="249">
        <v>15.803000000000001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532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533</v>
      </c>
      <c r="G165" s="260"/>
      <c r="H165" s="264">
        <v>15.803000000000001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214</v>
      </c>
      <c r="D166" s="245" t="s">
        <v>169</v>
      </c>
      <c r="E166" s="246" t="s">
        <v>263</v>
      </c>
      <c r="F166" s="247" t="s">
        <v>264</v>
      </c>
      <c r="G166" s="248" t="s">
        <v>256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534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219</v>
      </c>
      <c r="D168" s="282" t="s">
        <v>220</v>
      </c>
      <c r="E168" s="283" t="s">
        <v>259</v>
      </c>
      <c r="F168" s="284" t="s">
        <v>260</v>
      </c>
      <c r="G168" s="285" t="s">
        <v>256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209</v>
      </c>
      <c r="AT168" s="257" t="s">
        <v>220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535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214</v>
      </c>
      <c r="F169" s="243" t="s">
        <v>268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0.059476099999999997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226</v>
      </c>
      <c r="D170" s="245" t="s">
        <v>169</v>
      </c>
      <c r="E170" s="246" t="s">
        <v>269</v>
      </c>
      <c r="F170" s="247" t="s">
        <v>270</v>
      </c>
      <c r="G170" s="248" t="s">
        <v>186</v>
      </c>
      <c r="H170" s="249">
        <v>50.329999999999998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0.0065428999999999991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536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465</v>
      </c>
      <c r="G171" s="260"/>
      <c r="H171" s="264">
        <v>50.329999999999998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273</v>
      </c>
      <c r="F172" s="247" t="s">
        <v>274</v>
      </c>
      <c r="G172" s="248" t="s">
        <v>186</v>
      </c>
      <c r="H172" s="249">
        <v>50.329999999999998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0.0020132000000000001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537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538</v>
      </c>
      <c r="G173" s="260"/>
      <c r="H173" s="264">
        <v>16.675000000000001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539</v>
      </c>
      <c r="G174" s="260"/>
      <c r="H174" s="264">
        <v>5.2800000000000002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540</v>
      </c>
      <c r="G175" s="260"/>
      <c r="H175" s="264">
        <v>28.375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465</v>
      </c>
      <c r="F176" s="274" t="s">
        <v>183</v>
      </c>
      <c r="G176" s="272"/>
      <c r="H176" s="275">
        <v>50.329999999999998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125</v>
      </c>
      <c r="D177" s="245" t="s">
        <v>169</v>
      </c>
      <c r="E177" s="246" t="s">
        <v>541</v>
      </c>
      <c r="F177" s="247" t="s">
        <v>542</v>
      </c>
      <c r="G177" s="248" t="s">
        <v>453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543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239</v>
      </c>
      <c r="D179" s="245" t="s">
        <v>169</v>
      </c>
      <c r="E179" s="246" t="s">
        <v>544</v>
      </c>
      <c r="F179" s="247" t="s">
        <v>545</v>
      </c>
      <c r="G179" s="248" t="s">
        <v>172</v>
      </c>
      <c r="H179" s="249">
        <v>41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546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547</v>
      </c>
      <c r="G180" s="260"/>
      <c r="H180" s="264">
        <v>29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548</v>
      </c>
      <c r="G181" s="260"/>
      <c r="H181" s="264">
        <v>12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41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220</v>
      </c>
      <c r="E183" s="283" t="s">
        <v>549</v>
      </c>
      <c r="F183" s="284" t="s">
        <v>550</v>
      </c>
      <c r="G183" s="285" t="s">
        <v>172</v>
      </c>
      <c r="H183" s="286">
        <v>45.100000000000001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0.0045100000000000001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209</v>
      </c>
      <c r="AT183" s="257" t="s">
        <v>220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551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552</v>
      </c>
      <c r="G184" s="260"/>
      <c r="H184" s="264">
        <v>45.100000000000001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248</v>
      </c>
      <c r="D185" s="245" t="s">
        <v>169</v>
      </c>
      <c r="E185" s="246" t="s">
        <v>286</v>
      </c>
      <c r="F185" s="247" t="s">
        <v>287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553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554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317</v>
      </c>
      <c r="F187" s="243" t="s">
        <v>318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253</v>
      </c>
      <c r="D188" s="245" t="s">
        <v>169</v>
      </c>
      <c r="E188" s="246" t="s">
        <v>555</v>
      </c>
      <c r="F188" s="247" t="s">
        <v>556</v>
      </c>
      <c r="G188" s="248" t="s">
        <v>180</v>
      </c>
      <c r="H188" s="249">
        <v>0.80000000000000004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557</v>
      </c>
    </row>
    <row r="189" s="2" customFormat="1" ht="21.75" customHeight="1">
      <c r="A189" s="38"/>
      <c r="B189" s="39"/>
      <c r="C189" s="245" t="s">
        <v>258</v>
      </c>
      <c r="D189" s="245" t="s">
        <v>169</v>
      </c>
      <c r="E189" s="246" t="s">
        <v>324</v>
      </c>
      <c r="F189" s="247" t="s">
        <v>325</v>
      </c>
      <c r="G189" s="248" t="s">
        <v>180</v>
      </c>
      <c r="H189" s="249">
        <v>0.80000000000000004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558</v>
      </c>
    </row>
    <row r="190" s="2" customFormat="1" ht="21.75" customHeight="1">
      <c r="A190" s="38"/>
      <c r="B190" s="39"/>
      <c r="C190" s="245" t="s">
        <v>262</v>
      </c>
      <c r="D190" s="245" t="s">
        <v>169</v>
      </c>
      <c r="E190" s="246" t="s">
        <v>328</v>
      </c>
      <c r="F190" s="247" t="s">
        <v>329</v>
      </c>
      <c r="G190" s="248" t="s">
        <v>180</v>
      </c>
      <c r="H190" s="249">
        <v>7.2000000000000002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559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560</v>
      </c>
      <c r="G191" s="260"/>
      <c r="H191" s="264">
        <v>7.2000000000000002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266</v>
      </c>
      <c r="D192" s="245" t="s">
        <v>169</v>
      </c>
      <c r="E192" s="246" t="s">
        <v>342</v>
      </c>
      <c r="F192" s="247" t="s">
        <v>343</v>
      </c>
      <c r="G192" s="248" t="s">
        <v>180</v>
      </c>
      <c r="H192" s="249">
        <v>0.80000000000000004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561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346</v>
      </c>
      <c r="F193" s="243" t="s">
        <v>347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349</v>
      </c>
      <c r="F194" s="247" t="s">
        <v>350</v>
      </c>
      <c r="G194" s="248" t="s">
        <v>180</v>
      </c>
      <c r="H194" s="249">
        <v>1.4310000000000001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562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352</v>
      </c>
      <c r="F195" s="232" t="s">
        <v>353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P196+P200+P215+P219+P245+P248+P253+P302</f>
        <v>0</v>
      </c>
      <c r="Q195" s="237"/>
      <c r="R195" s="238">
        <f>R196+R200+R215+R219+R245+R248+R253+R302</f>
        <v>1.3767811400000001</v>
      </c>
      <c r="S195" s="237"/>
      <c r="T195" s="239">
        <f>T196+T200+T215+T219+T245+T248+T253+T302</f>
        <v>0.31391399999999997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BK196+BK200+BK215+BK219+BK245+BK248+BK253+BK302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563</v>
      </c>
      <c r="F196" s="243" t="s">
        <v>564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0.0040800000000000003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272</v>
      </c>
      <c r="D197" s="245" t="s">
        <v>169</v>
      </c>
      <c r="E197" s="246" t="s">
        <v>565</v>
      </c>
      <c r="F197" s="247" t="s">
        <v>566</v>
      </c>
      <c r="G197" s="248" t="s">
        <v>186</v>
      </c>
      <c r="H197" s="249">
        <v>2.5499999999999998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0.0040800000000000003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248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248</v>
      </c>
      <c r="BM197" s="257" t="s">
        <v>567</v>
      </c>
    </row>
    <row r="198" s="13" customFormat="1">
      <c r="A198" s="13"/>
      <c r="B198" s="259"/>
      <c r="C198" s="260"/>
      <c r="D198" s="261" t="s">
        <v>175</v>
      </c>
      <c r="E198" s="262" t="s">
        <v>467</v>
      </c>
      <c r="F198" s="263" t="s">
        <v>568</v>
      </c>
      <c r="G198" s="260"/>
      <c r="H198" s="264">
        <v>2.5499999999999998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175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166</v>
      </c>
    </row>
    <row r="199" s="2" customFormat="1" ht="21.75" customHeight="1">
      <c r="A199" s="38"/>
      <c r="B199" s="39"/>
      <c r="C199" s="245" t="s">
        <v>278</v>
      </c>
      <c r="D199" s="245" t="s">
        <v>169</v>
      </c>
      <c r="E199" s="246" t="s">
        <v>569</v>
      </c>
      <c r="F199" s="247" t="s">
        <v>570</v>
      </c>
      <c r="G199" s="248" t="s">
        <v>571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248</v>
      </c>
      <c r="AT199" s="257" t="s">
        <v>169</v>
      </c>
      <c r="AU199" s="257" t="s">
        <v>91</v>
      </c>
      <c r="AY199" s="17" t="s">
        <v>166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248</v>
      </c>
      <c r="BM199" s="257" t="s">
        <v>572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361</v>
      </c>
      <c r="F200" s="243" t="s">
        <v>362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166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285</v>
      </c>
      <c r="D201" s="245" t="s">
        <v>169</v>
      </c>
      <c r="E201" s="246" t="s">
        <v>364</v>
      </c>
      <c r="F201" s="247" t="s">
        <v>365</v>
      </c>
      <c r="G201" s="248" t="s">
        <v>256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248</v>
      </c>
      <c r="AT201" s="257" t="s">
        <v>169</v>
      </c>
      <c r="AU201" s="257" t="s">
        <v>91</v>
      </c>
      <c r="AY201" s="17" t="s">
        <v>166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248</v>
      </c>
      <c r="BM201" s="257" t="s">
        <v>573</v>
      </c>
    </row>
    <row r="202" s="13" customFormat="1">
      <c r="A202" s="13"/>
      <c r="B202" s="259"/>
      <c r="C202" s="260"/>
      <c r="D202" s="261" t="s">
        <v>175</v>
      </c>
      <c r="E202" s="262" t="s">
        <v>470</v>
      </c>
      <c r="F202" s="263" t="s">
        <v>173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175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166</v>
      </c>
    </row>
    <row r="203" s="2" customFormat="1" ht="21.75" customHeight="1">
      <c r="A203" s="38"/>
      <c r="B203" s="39"/>
      <c r="C203" s="282" t="s">
        <v>290</v>
      </c>
      <c r="D203" s="282" t="s">
        <v>220</v>
      </c>
      <c r="E203" s="283" t="s">
        <v>574</v>
      </c>
      <c r="F203" s="284" t="s">
        <v>575</v>
      </c>
      <c r="G203" s="285" t="s">
        <v>256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327</v>
      </c>
      <c r="AT203" s="257" t="s">
        <v>220</v>
      </c>
      <c r="AU203" s="257" t="s">
        <v>91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248</v>
      </c>
      <c r="BM203" s="257" t="s">
        <v>576</v>
      </c>
    </row>
    <row r="204" s="13" customFormat="1">
      <c r="A204" s="13"/>
      <c r="B204" s="259"/>
      <c r="C204" s="260"/>
      <c r="D204" s="261" t="s">
        <v>175</v>
      </c>
      <c r="E204" s="262" t="s">
        <v>1</v>
      </c>
      <c r="F204" s="263" t="s">
        <v>470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175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166</v>
      </c>
    </row>
    <row r="205" s="2" customFormat="1" ht="16.5" customHeight="1">
      <c r="A205" s="38"/>
      <c r="B205" s="39"/>
      <c r="C205" s="282" t="s">
        <v>296</v>
      </c>
      <c r="D205" s="282" t="s">
        <v>220</v>
      </c>
      <c r="E205" s="283" t="s">
        <v>376</v>
      </c>
      <c r="F205" s="284" t="s">
        <v>377</v>
      </c>
      <c r="G205" s="285" t="s">
        <v>378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327</v>
      </c>
      <c r="AT205" s="257" t="s">
        <v>220</v>
      </c>
      <c r="AU205" s="257" t="s">
        <v>91</v>
      </c>
      <c r="AY205" s="17" t="s">
        <v>166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248</v>
      </c>
      <c r="BM205" s="257" t="s">
        <v>577</v>
      </c>
    </row>
    <row r="206" s="13" customFormat="1">
      <c r="A206" s="13"/>
      <c r="B206" s="259"/>
      <c r="C206" s="260"/>
      <c r="D206" s="261" t="s">
        <v>175</v>
      </c>
      <c r="E206" s="262" t="s">
        <v>1</v>
      </c>
      <c r="F206" s="263" t="s">
        <v>578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175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166</v>
      </c>
    </row>
    <row r="207" s="2" customFormat="1" ht="16.5" customHeight="1">
      <c r="A207" s="38"/>
      <c r="B207" s="39"/>
      <c r="C207" s="245" t="s">
        <v>301</v>
      </c>
      <c r="D207" s="245" t="s">
        <v>169</v>
      </c>
      <c r="E207" s="246" t="s">
        <v>579</v>
      </c>
      <c r="F207" s="247" t="s">
        <v>580</v>
      </c>
      <c r="G207" s="248" t="s">
        <v>256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248</v>
      </c>
      <c r="AT207" s="257" t="s">
        <v>169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248</v>
      </c>
      <c r="BM207" s="257" t="s">
        <v>581</v>
      </c>
    </row>
    <row r="208" s="13" customFormat="1">
      <c r="A208" s="13"/>
      <c r="B208" s="259"/>
      <c r="C208" s="260"/>
      <c r="D208" s="261" t="s">
        <v>175</v>
      </c>
      <c r="E208" s="262" t="s">
        <v>1</v>
      </c>
      <c r="F208" s="263" t="s">
        <v>470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175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166</v>
      </c>
    </row>
    <row r="209" s="2" customFormat="1" ht="21.75" customHeight="1">
      <c r="A209" s="38"/>
      <c r="B209" s="39"/>
      <c r="C209" s="245" t="s">
        <v>306</v>
      </c>
      <c r="D209" s="245" t="s">
        <v>169</v>
      </c>
      <c r="E209" s="246" t="s">
        <v>386</v>
      </c>
      <c r="F209" s="247" t="s">
        <v>387</v>
      </c>
      <c r="G209" s="248" t="s">
        <v>256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248</v>
      </c>
      <c r="AT209" s="257" t="s">
        <v>169</v>
      </c>
      <c r="AU209" s="257" t="s">
        <v>91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248</v>
      </c>
      <c r="BM209" s="257" t="s">
        <v>582</v>
      </c>
    </row>
    <row r="210" s="13" customFormat="1">
      <c r="A210" s="13"/>
      <c r="B210" s="259"/>
      <c r="C210" s="260"/>
      <c r="D210" s="261" t="s">
        <v>175</v>
      </c>
      <c r="E210" s="262" t="s">
        <v>1</v>
      </c>
      <c r="F210" s="263" t="s">
        <v>470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175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166</v>
      </c>
    </row>
    <row r="211" s="2" customFormat="1" ht="21.75" customHeight="1">
      <c r="A211" s="38"/>
      <c r="B211" s="39"/>
      <c r="C211" s="245" t="s">
        <v>311</v>
      </c>
      <c r="D211" s="245" t="s">
        <v>169</v>
      </c>
      <c r="E211" s="246" t="s">
        <v>583</v>
      </c>
      <c r="F211" s="247" t="s">
        <v>584</v>
      </c>
      <c r="G211" s="248" t="s">
        <v>256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248</v>
      </c>
      <c r="AT211" s="257" t="s">
        <v>169</v>
      </c>
      <c r="AU211" s="257" t="s">
        <v>91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248</v>
      </c>
      <c r="BM211" s="257" t="s">
        <v>585</v>
      </c>
    </row>
    <row r="212" s="13" customFormat="1">
      <c r="A212" s="13"/>
      <c r="B212" s="259"/>
      <c r="C212" s="260"/>
      <c r="D212" s="261" t="s">
        <v>175</v>
      </c>
      <c r="E212" s="262" t="s">
        <v>1</v>
      </c>
      <c r="F212" s="263" t="s">
        <v>470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175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166</v>
      </c>
    </row>
    <row r="213" s="2" customFormat="1" ht="21.75" customHeight="1">
      <c r="A213" s="38"/>
      <c r="B213" s="39"/>
      <c r="C213" s="282" t="s">
        <v>319</v>
      </c>
      <c r="D213" s="282" t="s">
        <v>220</v>
      </c>
      <c r="E213" s="283" t="s">
        <v>586</v>
      </c>
      <c r="F213" s="284" t="s">
        <v>587</v>
      </c>
      <c r="G213" s="285" t="s">
        <v>256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327</v>
      </c>
      <c r="AT213" s="257" t="s">
        <v>220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248</v>
      </c>
      <c r="BM213" s="257" t="s">
        <v>588</v>
      </c>
    </row>
    <row r="214" s="2" customFormat="1" ht="21.75" customHeight="1">
      <c r="A214" s="38"/>
      <c r="B214" s="39"/>
      <c r="C214" s="245" t="s">
        <v>323</v>
      </c>
      <c r="D214" s="245" t="s">
        <v>169</v>
      </c>
      <c r="E214" s="246" t="s">
        <v>390</v>
      </c>
      <c r="F214" s="247" t="s">
        <v>391</v>
      </c>
      <c r="G214" s="248" t="s">
        <v>180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248</v>
      </c>
      <c r="AT214" s="257" t="s">
        <v>169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248</v>
      </c>
      <c r="BM214" s="257" t="s">
        <v>589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590</v>
      </c>
      <c r="F215" s="243" t="s">
        <v>591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166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327</v>
      </c>
      <c r="D216" s="245" t="s">
        <v>169</v>
      </c>
      <c r="E216" s="246" t="s">
        <v>592</v>
      </c>
      <c r="F216" s="247" t="s">
        <v>593</v>
      </c>
      <c r="G216" s="248" t="s">
        <v>256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248</v>
      </c>
      <c r="AT216" s="257" t="s">
        <v>169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248</v>
      </c>
      <c r="BM216" s="257" t="s">
        <v>594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21.75" customHeight="1">
      <c r="A218" s="38"/>
      <c r="B218" s="39"/>
      <c r="C218" s="245" t="s">
        <v>289</v>
      </c>
      <c r="D218" s="245" t="s">
        <v>169</v>
      </c>
      <c r="E218" s="246" t="s">
        <v>595</v>
      </c>
      <c r="F218" s="247" t="s">
        <v>596</v>
      </c>
      <c r="G218" s="248" t="s">
        <v>571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248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248</v>
      </c>
      <c r="BM218" s="257" t="s">
        <v>597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598</v>
      </c>
      <c r="F219" s="243" t="s">
        <v>599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SUM(P220:P244)</f>
        <v>0</v>
      </c>
      <c r="Q219" s="237"/>
      <c r="R219" s="238">
        <f>SUM(R220:R244)</f>
        <v>0.13453304999999999</v>
      </c>
      <c r="S219" s="237"/>
      <c r="T219" s="239">
        <f>SUM(T220:T244)</f>
        <v>0.17955974999999999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166</v>
      </c>
      <c r="BK219" s="242">
        <f>SUM(BK220:BK244)</f>
        <v>0</v>
      </c>
    </row>
    <row r="220" s="2" customFormat="1" ht="16.5" customHeight="1">
      <c r="A220" s="38"/>
      <c r="B220" s="39"/>
      <c r="C220" s="245" t="s">
        <v>336</v>
      </c>
      <c r="D220" s="245" t="s">
        <v>169</v>
      </c>
      <c r="E220" s="246" t="s">
        <v>600</v>
      </c>
      <c r="F220" s="247" t="s">
        <v>601</v>
      </c>
      <c r="G220" s="248" t="s">
        <v>172</v>
      </c>
      <c r="H220" s="249">
        <v>37.515000000000001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0.12192375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248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248</v>
      </c>
      <c r="BM220" s="257" t="s">
        <v>602</v>
      </c>
    </row>
    <row r="221" s="13" customFormat="1">
      <c r="A221" s="13"/>
      <c r="B221" s="259"/>
      <c r="C221" s="260"/>
      <c r="D221" s="261" t="s">
        <v>175</v>
      </c>
      <c r="E221" s="262" t="s">
        <v>462</v>
      </c>
      <c r="F221" s="263" t="s">
        <v>603</v>
      </c>
      <c r="G221" s="260"/>
      <c r="H221" s="264">
        <v>37.515000000000001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2" customFormat="1" ht="21.75" customHeight="1">
      <c r="A222" s="38"/>
      <c r="B222" s="39"/>
      <c r="C222" s="245" t="s">
        <v>341</v>
      </c>
      <c r="D222" s="245" t="s">
        <v>169</v>
      </c>
      <c r="E222" s="246" t="s">
        <v>604</v>
      </c>
      <c r="F222" s="247" t="s">
        <v>605</v>
      </c>
      <c r="G222" s="248" t="s">
        <v>172</v>
      </c>
      <c r="H222" s="249">
        <v>3.6000000000000001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0.0032499999999999999</v>
      </c>
      <c r="T222" s="256">
        <f>S222*H222</f>
        <v>0.0117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248</v>
      </c>
      <c r="AT222" s="257" t="s">
        <v>169</v>
      </c>
      <c r="AU222" s="257" t="s">
        <v>91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248</v>
      </c>
      <c r="BM222" s="257" t="s">
        <v>606</v>
      </c>
    </row>
    <row r="223" s="13" customFormat="1">
      <c r="A223" s="13"/>
      <c r="B223" s="259"/>
      <c r="C223" s="260"/>
      <c r="D223" s="261" t="s">
        <v>175</v>
      </c>
      <c r="E223" s="262" t="s">
        <v>493</v>
      </c>
      <c r="F223" s="263" t="s">
        <v>607</v>
      </c>
      <c r="G223" s="260"/>
      <c r="H223" s="264">
        <v>3.6000000000000001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175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166</v>
      </c>
    </row>
    <row r="224" s="2" customFormat="1" ht="21.75" customHeight="1">
      <c r="A224" s="38"/>
      <c r="B224" s="39"/>
      <c r="C224" s="245" t="s">
        <v>348</v>
      </c>
      <c r="D224" s="245" t="s">
        <v>169</v>
      </c>
      <c r="E224" s="246" t="s">
        <v>608</v>
      </c>
      <c r="F224" s="247" t="s">
        <v>609</v>
      </c>
      <c r="G224" s="248" t="s">
        <v>172</v>
      </c>
      <c r="H224" s="249">
        <v>37.515000000000001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0.00042999999999999999</v>
      </c>
      <c r="R224" s="255">
        <f>Q224*H224</f>
        <v>0.016131449999999999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248</v>
      </c>
      <c r="AT224" s="257" t="s">
        <v>169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248</v>
      </c>
      <c r="BM224" s="257" t="s">
        <v>610</v>
      </c>
    </row>
    <row r="225" s="13" customFormat="1">
      <c r="A225" s="13"/>
      <c r="B225" s="259"/>
      <c r="C225" s="260"/>
      <c r="D225" s="261" t="s">
        <v>175</v>
      </c>
      <c r="E225" s="262" t="s">
        <v>1</v>
      </c>
      <c r="F225" s="263" t="s">
        <v>462</v>
      </c>
      <c r="G225" s="260"/>
      <c r="H225" s="264">
        <v>37.515000000000001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175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166</v>
      </c>
    </row>
    <row r="226" s="2" customFormat="1" ht="21.75" customHeight="1">
      <c r="A226" s="38"/>
      <c r="B226" s="39"/>
      <c r="C226" s="282" t="s">
        <v>356</v>
      </c>
      <c r="D226" s="282" t="s">
        <v>220</v>
      </c>
      <c r="E226" s="283" t="s">
        <v>611</v>
      </c>
      <c r="F226" s="284" t="s">
        <v>612</v>
      </c>
      <c r="G226" s="285" t="s">
        <v>186</v>
      </c>
      <c r="H226" s="286">
        <v>4.5019999999999998</v>
      </c>
      <c r="I226" s="287"/>
      <c r="J226" s="288">
        <f>ROUND(I226*H226,2)</f>
        <v>0</v>
      </c>
      <c r="K226" s="289"/>
      <c r="L226" s="290"/>
      <c r="M226" s="291" t="s">
        <v>1</v>
      </c>
      <c r="N226" s="292" t="s">
        <v>42</v>
      </c>
      <c r="O226" s="91"/>
      <c r="P226" s="255">
        <f>O226*H226</f>
        <v>0</v>
      </c>
      <c r="Q226" s="255">
        <v>0.0177</v>
      </c>
      <c r="R226" s="255">
        <f>Q226*H226</f>
        <v>0.079685400000000003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327</v>
      </c>
      <c r="AT226" s="257" t="s">
        <v>220</v>
      </c>
      <c r="AU226" s="257" t="s">
        <v>91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248</v>
      </c>
      <c r="BM226" s="257" t="s">
        <v>613</v>
      </c>
    </row>
    <row r="227" s="13" customFormat="1">
      <c r="A227" s="13"/>
      <c r="B227" s="259"/>
      <c r="C227" s="260"/>
      <c r="D227" s="261" t="s">
        <v>175</v>
      </c>
      <c r="E227" s="262" t="s">
        <v>1</v>
      </c>
      <c r="F227" s="263" t="s">
        <v>614</v>
      </c>
      <c r="G227" s="260"/>
      <c r="H227" s="264">
        <v>3.7519999999999998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175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166</v>
      </c>
    </row>
    <row r="228" s="13" customFormat="1">
      <c r="A228" s="13"/>
      <c r="B228" s="259"/>
      <c r="C228" s="260"/>
      <c r="D228" s="261" t="s">
        <v>175</v>
      </c>
      <c r="E228" s="260"/>
      <c r="F228" s="263" t="s">
        <v>615</v>
      </c>
      <c r="G228" s="260"/>
      <c r="H228" s="264">
        <v>4.5019999999999998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4</v>
      </c>
      <c r="AX228" s="13" t="s">
        <v>84</v>
      </c>
      <c r="AY228" s="270" t="s">
        <v>166</v>
      </c>
    </row>
    <row r="229" s="2" customFormat="1" ht="21.75" customHeight="1">
      <c r="A229" s="38"/>
      <c r="B229" s="39"/>
      <c r="C229" s="245" t="s">
        <v>363</v>
      </c>
      <c r="D229" s="245" t="s">
        <v>169</v>
      </c>
      <c r="E229" s="246" t="s">
        <v>616</v>
      </c>
      <c r="F229" s="247" t="s">
        <v>617</v>
      </c>
      <c r="G229" s="248" t="s">
        <v>172</v>
      </c>
      <c r="H229" s="249">
        <v>3.6000000000000001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0.00042999999999999999</v>
      </c>
      <c r="R229" s="255">
        <f>Q229*H229</f>
        <v>0.0015479999999999999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248</v>
      </c>
      <c r="AT229" s="257" t="s">
        <v>169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248</v>
      </c>
      <c r="BM229" s="257" t="s">
        <v>618</v>
      </c>
    </row>
    <row r="230" s="13" customFormat="1">
      <c r="A230" s="13"/>
      <c r="B230" s="259"/>
      <c r="C230" s="260"/>
      <c r="D230" s="261" t="s">
        <v>175</v>
      </c>
      <c r="E230" s="262" t="s">
        <v>1</v>
      </c>
      <c r="F230" s="263" t="s">
        <v>493</v>
      </c>
      <c r="G230" s="260"/>
      <c r="H230" s="264">
        <v>3.6000000000000001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175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166</v>
      </c>
    </row>
    <row r="231" s="2" customFormat="1" ht="21.75" customHeight="1">
      <c r="A231" s="38"/>
      <c r="B231" s="39"/>
      <c r="C231" s="282" t="s">
        <v>367</v>
      </c>
      <c r="D231" s="282" t="s">
        <v>220</v>
      </c>
      <c r="E231" s="283" t="s">
        <v>611</v>
      </c>
      <c r="F231" s="284" t="s">
        <v>612</v>
      </c>
      <c r="G231" s="285" t="s">
        <v>186</v>
      </c>
      <c r="H231" s="286">
        <v>0.432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0.0076464000000000002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327</v>
      </c>
      <c r="AT231" s="257" t="s">
        <v>220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248</v>
      </c>
      <c r="BM231" s="257" t="s">
        <v>619</v>
      </c>
    </row>
    <row r="232" s="13" customFormat="1">
      <c r="A232" s="13"/>
      <c r="B232" s="259"/>
      <c r="C232" s="260"/>
      <c r="D232" s="261" t="s">
        <v>175</v>
      </c>
      <c r="E232" s="262" t="s">
        <v>1</v>
      </c>
      <c r="F232" s="263" t="s">
        <v>620</v>
      </c>
      <c r="G232" s="260"/>
      <c r="H232" s="264">
        <v>0.35999999999999999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166</v>
      </c>
    </row>
    <row r="233" s="13" customFormat="1">
      <c r="A233" s="13"/>
      <c r="B233" s="259"/>
      <c r="C233" s="260"/>
      <c r="D233" s="261" t="s">
        <v>175</v>
      </c>
      <c r="E233" s="260"/>
      <c r="F233" s="263" t="s">
        <v>621</v>
      </c>
      <c r="G233" s="260"/>
      <c r="H233" s="264">
        <v>0.432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175</v>
      </c>
      <c r="AU233" s="270" t="s">
        <v>91</v>
      </c>
      <c r="AV233" s="13" t="s">
        <v>91</v>
      </c>
      <c r="AW233" s="13" t="s">
        <v>4</v>
      </c>
      <c r="AX233" s="13" t="s">
        <v>84</v>
      </c>
      <c r="AY233" s="270" t="s">
        <v>166</v>
      </c>
    </row>
    <row r="234" s="2" customFormat="1" ht="16.5" customHeight="1">
      <c r="A234" s="38"/>
      <c r="B234" s="39"/>
      <c r="C234" s="245" t="s">
        <v>371</v>
      </c>
      <c r="D234" s="245" t="s">
        <v>169</v>
      </c>
      <c r="E234" s="246" t="s">
        <v>622</v>
      </c>
      <c r="F234" s="247" t="s">
        <v>623</v>
      </c>
      <c r="G234" s="248" t="s">
        <v>186</v>
      </c>
      <c r="H234" s="249">
        <v>1.2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42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0.035299999999999998</v>
      </c>
      <c r="T234" s="256">
        <f>S234*H234</f>
        <v>0.042359999999999995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248</v>
      </c>
      <c r="AT234" s="257" t="s">
        <v>169</v>
      </c>
      <c r="AU234" s="257" t="s">
        <v>91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248</v>
      </c>
      <c r="BM234" s="257" t="s">
        <v>624</v>
      </c>
    </row>
    <row r="235" s="13" customFormat="1">
      <c r="A235" s="13"/>
      <c r="B235" s="259"/>
      <c r="C235" s="260"/>
      <c r="D235" s="261" t="s">
        <v>175</v>
      </c>
      <c r="E235" s="262" t="s">
        <v>1</v>
      </c>
      <c r="F235" s="263" t="s">
        <v>625</v>
      </c>
      <c r="G235" s="260"/>
      <c r="H235" s="264">
        <v>1.2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175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166</v>
      </c>
    </row>
    <row r="236" s="2" customFormat="1" ht="16.5" customHeight="1">
      <c r="A236" s="38"/>
      <c r="B236" s="39"/>
      <c r="C236" s="245" t="s">
        <v>375</v>
      </c>
      <c r="D236" s="245" t="s">
        <v>169</v>
      </c>
      <c r="E236" s="246" t="s">
        <v>626</v>
      </c>
      <c r="F236" s="247" t="s">
        <v>627</v>
      </c>
      <c r="G236" s="248" t="s">
        <v>256</v>
      </c>
      <c r="H236" s="249">
        <v>1.2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42</v>
      </c>
      <c r="O236" s="91"/>
      <c r="P236" s="255">
        <f>O236*H236</f>
        <v>0</v>
      </c>
      <c r="Q236" s="255">
        <v>0.0010200000000000001</v>
      </c>
      <c r="R236" s="255">
        <f>Q236*H236</f>
        <v>0.001224</v>
      </c>
      <c r="S236" s="255">
        <v>0.00298</v>
      </c>
      <c r="T236" s="256">
        <f>S236*H236</f>
        <v>0.0035759999999999998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248</v>
      </c>
      <c r="AT236" s="257" t="s">
        <v>169</v>
      </c>
      <c r="AU236" s="257" t="s">
        <v>91</v>
      </c>
      <c r="AY236" s="17" t="s">
        <v>166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248</v>
      </c>
      <c r="BM236" s="257" t="s">
        <v>628</v>
      </c>
    </row>
    <row r="237" s="13" customFormat="1">
      <c r="A237" s="13"/>
      <c r="B237" s="259"/>
      <c r="C237" s="260"/>
      <c r="D237" s="261" t="s">
        <v>175</v>
      </c>
      <c r="E237" s="262" t="s">
        <v>1</v>
      </c>
      <c r="F237" s="263" t="s">
        <v>625</v>
      </c>
      <c r="G237" s="260"/>
      <c r="H237" s="264">
        <v>1.2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175</v>
      </c>
      <c r="AU237" s="270" t="s">
        <v>91</v>
      </c>
      <c r="AV237" s="13" t="s">
        <v>91</v>
      </c>
      <c r="AW237" s="13" t="s">
        <v>32</v>
      </c>
      <c r="AX237" s="13" t="s">
        <v>84</v>
      </c>
      <c r="AY237" s="270" t="s">
        <v>166</v>
      </c>
    </row>
    <row r="238" s="2" customFormat="1" ht="16.5" customHeight="1">
      <c r="A238" s="38"/>
      <c r="B238" s="39"/>
      <c r="C238" s="282" t="s">
        <v>381</v>
      </c>
      <c r="D238" s="282" t="s">
        <v>220</v>
      </c>
      <c r="E238" s="283" t="s">
        <v>629</v>
      </c>
      <c r="F238" s="284" t="s">
        <v>630</v>
      </c>
      <c r="G238" s="285" t="s">
        <v>186</v>
      </c>
      <c r="H238" s="286">
        <v>1.3200000000000001</v>
      </c>
      <c r="I238" s="287"/>
      <c r="J238" s="288">
        <f>ROUND(I238*H238,2)</f>
        <v>0</v>
      </c>
      <c r="K238" s="289"/>
      <c r="L238" s="290"/>
      <c r="M238" s="291" t="s">
        <v>1</v>
      </c>
      <c r="N238" s="292" t="s">
        <v>42</v>
      </c>
      <c r="O238" s="91"/>
      <c r="P238" s="255">
        <f>O238*H238</f>
        <v>0</v>
      </c>
      <c r="Q238" s="255">
        <v>0.0177</v>
      </c>
      <c r="R238" s="255">
        <f>Q238*H238</f>
        <v>0.023364000000000003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327</v>
      </c>
      <c r="AT238" s="257" t="s">
        <v>220</v>
      </c>
      <c r="AU238" s="257" t="s">
        <v>91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248</v>
      </c>
      <c r="BM238" s="257" t="s">
        <v>631</v>
      </c>
    </row>
    <row r="239" s="13" customFormat="1">
      <c r="A239" s="13"/>
      <c r="B239" s="259"/>
      <c r="C239" s="260"/>
      <c r="D239" s="261" t="s">
        <v>175</v>
      </c>
      <c r="E239" s="260"/>
      <c r="F239" s="263" t="s">
        <v>632</v>
      </c>
      <c r="G239" s="260"/>
      <c r="H239" s="264">
        <v>1.3200000000000001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175</v>
      </c>
      <c r="AU239" s="270" t="s">
        <v>91</v>
      </c>
      <c r="AV239" s="13" t="s">
        <v>91</v>
      </c>
      <c r="AW239" s="13" t="s">
        <v>4</v>
      </c>
      <c r="AX239" s="13" t="s">
        <v>84</v>
      </c>
      <c r="AY239" s="270" t="s">
        <v>166</v>
      </c>
    </row>
    <row r="240" s="2" customFormat="1" ht="16.5" customHeight="1">
      <c r="A240" s="38"/>
      <c r="B240" s="39"/>
      <c r="C240" s="245" t="s">
        <v>385</v>
      </c>
      <c r="D240" s="245" t="s">
        <v>169</v>
      </c>
      <c r="E240" s="246" t="s">
        <v>633</v>
      </c>
      <c r="F240" s="247" t="s">
        <v>634</v>
      </c>
      <c r="G240" s="248" t="s">
        <v>172</v>
      </c>
      <c r="H240" s="249">
        <v>41.115000000000002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0.00012</v>
      </c>
      <c r="R240" s="255">
        <f>Q240*H240</f>
        <v>0.0049338000000000003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248</v>
      </c>
      <c r="AT240" s="257" t="s">
        <v>169</v>
      </c>
      <c r="AU240" s="257" t="s">
        <v>91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248</v>
      </c>
      <c r="BM240" s="257" t="s">
        <v>635</v>
      </c>
    </row>
    <row r="241" s="13" customFormat="1">
      <c r="A241" s="13"/>
      <c r="B241" s="259"/>
      <c r="C241" s="260"/>
      <c r="D241" s="261" t="s">
        <v>175</v>
      </c>
      <c r="E241" s="262" t="s">
        <v>1</v>
      </c>
      <c r="F241" s="263" t="s">
        <v>636</v>
      </c>
      <c r="G241" s="260"/>
      <c r="H241" s="264">
        <v>41.115000000000002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175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166</v>
      </c>
    </row>
    <row r="242" s="2" customFormat="1" ht="16.5" customHeight="1">
      <c r="A242" s="38"/>
      <c r="B242" s="39"/>
      <c r="C242" s="245" t="s">
        <v>389</v>
      </c>
      <c r="D242" s="245" t="s">
        <v>169</v>
      </c>
      <c r="E242" s="246" t="s">
        <v>637</v>
      </c>
      <c r="F242" s="247" t="s">
        <v>638</v>
      </c>
      <c r="G242" s="248" t="s">
        <v>256</v>
      </c>
      <c r="H242" s="249">
        <v>82.230000000000004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248</v>
      </c>
      <c r="AT242" s="257" t="s">
        <v>169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248</v>
      </c>
      <c r="BM242" s="257" t="s">
        <v>639</v>
      </c>
    </row>
    <row r="243" s="13" customFormat="1">
      <c r="A243" s="13"/>
      <c r="B243" s="259"/>
      <c r="C243" s="260"/>
      <c r="D243" s="261" t="s">
        <v>175</v>
      </c>
      <c r="E243" s="262" t="s">
        <v>1</v>
      </c>
      <c r="F243" s="263" t="s">
        <v>640</v>
      </c>
      <c r="G243" s="260"/>
      <c r="H243" s="264">
        <v>82.230000000000004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32</v>
      </c>
      <c r="AX243" s="13" t="s">
        <v>84</v>
      </c>
      <c r="AY243" s="270" t="s">
        <v>166</v>
      </c>
    </row>
    <row r="244" s="2" customFormat="1" ht="21.75" customHeight="1">
      <c r="A244" s="38"/>
      <c r="B244" s="39"/>
      <c r="C244" s="245" t="s">
        <v>395</v>
      </c>
      <c r="D244" s="245" t="s">
        <v>169</v>
      </c>
      <c r="E244" s="246" t="s">
        <v>641</v>
      </c>
      <c r="F244" s="247" t="s">
        <v>642</v>
      </c>
      <c r="G244" s="248" t="s">
        <v>571</v>
      </c>
      <c r="H244" s="298"/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248</v>
      </c>
      <c r="AT244" s="257" t="s">
        <v>169</v>
      </c>
      <c r="AU244" s="257" t="s">
        <v>91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248</v>
      </c>
      <c r="BM244" s="257" t="s">
        <v>643</v>
      </c>
    </row>
    <row r="245" s="12" customFormat="1" ht="22.8" customHeight="1">
      <c r="A245" s="12"/>
      <c r="B245" s="229"/>
      <c r="C245" s="230"/>
      <c r="D245" s="231" t="s">
        <v>75</v>
      </c>
      <c r="E245" s="243" t="s">
        <v>644</v>
      </c>
      <c r="F245" s="243" t="s">
        <v>645</v>
      </c>
      <c r="G245" s="230"/>
      <c r="H245" s="230"/>
      <c r="I245" s="233"/>
      <c r="J245" s="244">
        <f>BK245</f>
        <v>0</v>
      </c>
      <c r="K245" s="230"/>
      <c r="L245" s="235"/>
      <c r="M245" s="236"/>
      <c r="N245" s="237"/>
      <c r="O245" s="237"/>
      <c r="P245" s="238">
        <f>SUM(P246:P247)</f>
        <v>0</v>
      </c>
      <c r="Q245" s="237"/>
      <c r="R245" s="238">
        <f>SUM(R246:R247)</f>
        <v>2.5600000000000002E-05</v>
      </c>
      <c r="S245" s="237"/>
      <c r="T245" s="239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0" t="s">
        <v>91</v>
      </c>
      <c r="AT245" s="241" t="s">
        <v>75</v>
      </c>
      <c r="AU245" s="241" t="s">
        <v>84</v>
      </c>
      <c r="AY245" s="240" t="s">
        <v>166</v>
      </c>
      <c r="BK245" s="242">
        <f>SUM(BK246:BK247)</f>
        <v>0</v>
      </c>
    </row>
    <row r="246" s="2" customFormat="1" ht="16.5" customHeight="1">
      <c r="A246" s="38"/>
      <c r="B246" s="39"/>
      <c r="C246" s="245" t="s">
        <v>400</v>
      </c>
      <c r="D246" s="245" t="s">
        <v>169</v>
      </c>
      <c r="E246" s="246" t="s">
        <v>646</v>
      </c>
      <c r="F246" s="247" t="s">
        <v>647</v>
      </c>
      <c r="G246" s="248" t="s">
        <v>186</v>
      </c>
      <c r="H246" s="249">
        <v>0.64000000000000001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4.0000000000000003E-05</v>
      </c>
      <c r="R246" s="255">
        <f>Q246*H246</f>
        <v>2.5600000000000002E-05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248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248</v>
      </c>
      <c r="BM246" s="257" t="s">
        <v>648</v>
      </c>
    </row>
    <row r="247" s="13" customFormat="1">
      <c r="A247" s="13"/>
      <c r="B247" s="259"/>
      <c r="C247" s="260"/>
      <c r="D247" s="261" t="s">
        <v>175</v>
      </c>
      <c r="E247" s="262" t="s">
        <v>649</v>
      </c>
      <c r="F247" s="263" t="s">
        <v>650</v>
      </c>
      <c r="G247" s="260"/>
      <c r="H247" s="264">
        <v>0.64000000000000001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12" customFormat="1" ht="22.8" customHeight="1">
      <c r="A248" s="12"/>
      <c r="B248" s="229"/>
      <c r="C248" s="230"/>
      <c r="D248" s="231" t="s">
        <v>75</v>
      </c>
      <c r="E248" s="243" t="s">
        <v>651</v>
      </c>
      <c r="F248" s="243" t="s">
        <v>652</v>
      </c>
      <c r="G248" s="230"/>
      <c r="H248" s="230"/>
      <c r="I248" s="233"/>
      <c r="J248" s="244">
        <f>BK248</f>
        <v>0</v>
      </c>
      <c r="K248" s="230"/>
      <c r="L248" s="235"/>
      <c r="M248" s="236"/>
      <c r="N248" s="237"/>
      <c r="O248" s="237"/>
      <c r="P248" s="238">
        <f>SUM(P249:P252)</f>
        <v>0</v>
      </c>
      <c r="Q248" s="237"/>
      <c r="R248" s="238">
        <f>SUM(R249:R252)</f>
        <v>0.0053939999999999995</v>
      </c>
      <c r="S248" s="237"/>
      <c r="T248" s="239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40" t="s">
        <v>91</v>
      </c>
      <c r="AT248" s="241" t="s">
        <v>75</v>
      </c>
      <c r="AU248" s="241" t="s">
        <v>84</v>
      </c>
      <c r="AY248" s="240" t="s">
        <v>166</v>
      </c>
      <c r="BK248" s="242">
        <f>SUM(BK249:BK252)</f>
        <v>0</v>
      </c>
    </row>
    <row r="249" s="2" customFormat="1" ht="21.75" customHeight="1">
      <c r="A249" s="38"/>
      <c r="B249" s="39"/>
      <c r="C249" s="245" t="s">
        <v>404</v>
      </c>
      <c r="D249" s="245" t="s">
        <v>169</v>
      </c>
      <c r="E249" s="246" t="s">
        <v>653</v>
      </c>
      <c r="F249" s="247" t="s">
        <v>654</v>
      </c>
      <c r="G249" s="248" t="s">
        <v>256</v>
      </c>
      <c r="H249" s="249">
        <v>1.24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0.0043499999999999997</v>
      </c>
      <c r="R249" s="255">
        <f>Q249*H249</f>
        <v>0.0053939999999999995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248</v>
      </c>
      <c r="AT249" s="257" t="s">
        <v>169</v>
      </c>
      <c r="AU249" s="257" t="s">
        <v>91</v>
      </c>
      <c r="AY249" s="17" t="s">
        <v>166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248</v>
      </c>
      <c r="BM249" s="257" t="s">
        <v>655</v>
      </c>
    </row>
    <row r="250" s="13" customFormat="1">
      <c r="A250" s="13"/>
      <c r="B250" s="259"/>
      <c r="C250" s="260"/>
      <c r="D250" s="261" t="s">
        <v>175</v>
      </c>
      <c r="E250" s="262" t="s">
        <v>1</v>
      </c>
      <c r="F250" s="263" t="s">
        <v>656</v>
      </c>
      <c r="G250" s="260"/>
      <c r="H250" s="264">
        <v>0.59999999999999998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175</v>
      </c>
      <c r="AU250" s="270" t="s">
        <v>91</v>
      </c>
      <c r="AV250" s="13" t="s">
        <v>91</v>
      </c>
      <c r="AW250" s="13" t="s">
        <v>32</v>
      </c>
      <c r="AX250" s="13" t="s">
        <v>76</v>
      </c>
      <c r="AY250" s="270" t="s">
        <v>166</v>
      </c>
    </row>
    <row r="251" s="13" customFormat="1">
      <c r="A251" s="13"/>
      <c r="B251" s="259"/>
      <c r="C251" s="260"/>
      <c r="D251" s="261" t="s">
        <v>175</v>
      </c>
      <c r="E251" s="262" t="s">
        <v>1</v>
      </c>
      <c r="F251" s="263" t="s">
        <v>657</v>
      </c>
      <c r="G251" s="260"/>
      <c r="H251" s="264">
        <v>0.64000000000000001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175</v>
      </c>
      <c r="AU251" s="270" t="s">
        <v>91</v>
      </c>
      <c r="AV251" s="13" t="s">
        <v>91</v>
      </c>
      <c r="AW251" s="13" t="s">
        <v>32</v>
      </c>
      <c r="AX251" s="13" t="s">
        <v>76</v>
      </c>
      <c r="AY251" s="270" t="s">
        <v>166</v>
      </c>
    </row>
    <row r="252" s="14" customFormat="1">
      <c r="A252" s="14"/>
      <c r="B252" s="271"/>
      <c r="C252" s="272"/>
      <c r="D252" s="261" t="s">
        <v>175</v>
      </c>
      <c r="E252" s="273" t="s">
        <v>1</v>
      </c>
      <c r="F252" s="274" t="s">
        <v>183</v>
      </c>
      <c r="G252" s="272"/>
      <c r="H252" s="275">
        <v>1.24</v>
      </c>
      <c r="I252" s="276"/>
      <c r="J252" s="272"/>
      <c r="K252" s="272"/>
      <c r="L252" s="277"/>
      <c r="M252" s="278"/>
      <c r="N252" s="279"/>
      <c r="O252" s="279"/>
      <c r="P252" s="279"/>
      <c r="Q252" s="279"/>
      <c r="R252" s="279"/>
      <c r="S252" s="279"/>
      <c r="T252" s="28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1" t="s">
        <v>175</v>
      </c>
      <c r="AU252" s="281" t="s">
        <v>91</v>
      </c>
      <c r="AV252" s="14" t="s">
        <v>173</v>
      </c>
      <c r="AW252" s="14" t="s">
        <v>32</v>
      </c>
      <c r="AX252" s="14" t="s">
        <v>84</v>
      </c>
      <c r="AY252" s="281" t="s">
        <v>166</v>
      </c>
    </row>
    <row r="253" s="12" customFormat="1" ht="22.8" customHeight="1">
      <c r="A253" s="12"/>
      <c r="B253" s="229"/>
      <c r="C253" s="230"/>
      <c r="D253" s="231" t="s">
        <v>75</v>
      </c>
      <c r="E253" s="243" t="s">
        <v>393</v>
      </c>
      <c r="F253" s="243" t="s">
        <v>394</v>
      </c>
      <c r="G253" s="230"/>
      <c r="H253" s="230"/>
      <c r="I253" s="233"/>
      <c r="J253" s="244">
        <f>BK253</f>
        <v>0</v>
      </c>
      <c r="K253" s="230"/>
      <c r="L253" s="235"/>
      <c r="M253" s="236"/>
      <c r="N253" s="237"/>
      <c r="O253" s="237"/>
      <c r="P253" s="238">
        <f>SUM(P254:P301)</f>
        <v>0</v>
      </c>
      <c r="Q253" s="237"/>
      <c r="R253" s="238">
        <f>SUM(R254:R301)</f>
        <v>0.37880047</v>
      </c>
      <c r="S253" s="237"/>
      <c r="T253" s="239">
        <f>SUM(T254:T301)</f>
        <v>0.0188136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40" t="s">
        <v>91</v>
      </c>
      <c r="AT253" s="241" t="s">
        <v>75</v>
      </c>
      <c r="AU253" s="241" t="s">
        <v>84</v>
      </c>
      <c r="AY253" s="240" t="s">
        <v>166</v>
      </c>
      <c r="BK253" s="242">
        <f>SUM(BK254:BK301)</f>
        <v>0</v>
      </c>
    </row>
    <row r="254" s="2" customFormat="1" ht="21.75" customHeight="1">
      <c r="A254" s="38"/>
      <c r="B254" s="39"/>
      <c r="C254" s="245" t="s">
        <v>409</v>
      </c>
      <c r="D254" s="245" t="s">
        <v>169</v>
      </c>
      <c r="E254" s="246" t="s">
        <v>658</v>
      </c>
      <c r="F254" s="247" t="s">
        <v>659</v>
      </c>
      <c r="G254" s="248" t="s">
        <v>186</v>
      </c>
      <c r="H254" s="249">
        <v>4.8499999999999996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6.0000000000000002E-05</v>
      </c>
      <c r="R254" s="255">
        <f>Q254*H254</f>
        <v>0.00029099999999999997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248</v>
      </c>
      <c r="AT254" s="257" t="s">
        <v>169</v>
      </c>
      <c r="AU254" s="257" t="s">
        <v>91</v>
      </c>
      <c r="AY254" s="17" t="s">
        <v>166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248</v>
      </c>
      <c r="BM254" s="257" t="s">
        <v>660</v>
      </c>
    </row>
    <row r="255" s="13" customFormat="1">
      <c r="A255" s="13"/>
      <c r="B255" s="259"/>
      <c r="C255" s="260"/>
      <c r="D255" s="261" t="s">
        <v>175</v>
      </c>
      <c r="E255" s="262" t="s">
        <v>475</v>
      </c>
      <c r="F255" s="263" t="s">
        <v>661</v>
      </c>
      <c r="G255" s="260"/>
      <c r="H255" s="264">
        <v>4.8499999999999996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175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166</v>
      </c>
    </row>
    <row r="256" s="2" customFormat="1" ht="21.75" customHeight="1">
      <c r="A256" s="38"/>
      <c r="B256" s="39"/>
      <c r="C256" s="245" t="s">
        <v>413</v>
      </c>
      <c r="D256" s="245" t="s">
        <v>169</v>
      </c>
      <c r="E256" s="246" t="s">
        <v>396</v>
      </c>
      <c r="F256" s="247" t="s">
        <v>397</v>
      </c>
      <c r="G256" s="248" t="s">
        <v>186</v>
      </c>
      <c r="H256" s="249">
        <v>5.992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42</v>
      </c>
      <c r="O256" s="91"/>
      <c r="P256" s="255">
        <f>O256*H256</f>
        <v>0</v>
      </c>
      <c r="Q256" s="255">
        <v>0.00012999999999999999</v>
      </c>
      <c r="R256" s="255">
        <f>Q256*H256</f>
        <v>0.00077895999999999998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248</v>
      </c>
      <c r="AT256" s="257" t="s">
        <v>169</v>
      </c>
      <c r="AU256" s="257" t="s">
        <v>91</v>
      </c>
      <c r="AY256" s="17" t="s">
        <v>166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91</v>
      </c>
      <c r="BK256" s="258">
        <f>ROUND(I256*H256,2)</f>
        <v>0</v>
      </c>
      <c r="BL256" s="17" t="s">
        <v>248</v>
      </c>
      <c r="BM256" s="257" t="s">
        <v>662</v>
      </c>
    </row>
    <row r="257" s="13" customFormat="1">
      <c r="A257" s="13"/>
      <c r="B257" s="259"/>
      <c r="C257" s="260"/>
      <c r="D257" s="261" t="s">
        <v>175</v>
      </c>
      <c r="E257" s="262" t="s">
        <v>1</v>
      </c>
      <c r="F257" s="263" t="s">
        <v>663</v>
      </c>
      <c r="G257" s="260"/>
      <c r="H257" s="264">
        <v>5.992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175</v>
      </c>
      <c r="AU257" s="270" t="s">
        <v>91</v>
      </c>
      <c r="AV257" s="13" t="s">
        <v>91</v>
      </c>
      <c r="AW257" s="13" t="s">
        <v>32</v>
      </c>
      <c r="AX257" s="13" t="s">
        <v>84</v>
      </c>
      <c r="AY257" s="270" t="s">
        <v>166</v>
      </c>
    </row>
    <row r="258" s="2" customFormat="1" ht="21.75" customHeight="1">
      <c r="A258" s="38"/>
      <c r="B258" s="39"/>
      <c r="C258" s="245" t="s">
        <v>417</v>
      </c>
      <c r="D258" s="245" t="s">
        <v>169</v>
      </c>
      <c r="E258" s="246" t="s">
        <v>401</v>
      </c>
      <c r="F258" s="247" t="s">
        <v>402</v>
      </c>
      <c r="G258" s="248" t="s">
        <v>186</v>
      </c>
      <c r="H258" s="249">
        <v>1.1419999999999999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0.00012</v>
      </c>
      <c r="R258" s="255">
        <f>Q258*H258</f>
        <v>0.00013704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248</v>
      </c>
      <c r="AT258" s="257" t="s">
        <v>169</v>
      </c>
      <c r="AU258" s="257" t="s">
        <v>91</v>
      </c>
      <c r="AY258" s="17" t="s">
        <v>166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248</v>
      </c>
      <c r="BM258" s="257" t="s">
        <v>664</v>
      </c>
    </row>
    <row r="259" s="13" customFormat="1">
      <c r="A259" s="13"/>
      <c r="B259" s="259"/>
      <c r="C259" s="260"/>
      <c r="D259" s="261" t="s">
        <v>175</v>
      </c>
      <c r="E259" s="262" t="s">
        <v>100</v>
      </c>
      <c r="F259" s="263" t="s">
        <v>665</v>
      </c>
      <c r="G259" s="260"/>
      <c r="H259" s="264">
        <v>1.1419999999999999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175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166</v>
      </c>
    </row>
    <row r="260" s="2" customFormat="1" ht="21.75" customHeight="1">
      <c r="A260" s="38"/>
      <c r="B260" s="39"/>
      <c r="C260" s="245" t="s">
        <v>421</v>
      </c>
      <c r="D260" s="245" t="s">
        <v>169</v>
      </c>
      <c r="E260" s="246" t="s">
        <v>666</v>
      </c>
      <c r="F260" s="247" t="s">
        <v>667</v>
      </c>
      <c r="G260" s="248" t="s">
        <v>186</v>
      </c>
      <c r="H260" s="249">
        <v>4.8499999999999996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0.00029</v>
      </c>
      <c r="R260" s="255">
        <f>Q260*H260</f>
        <v>0.0014065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248</v>
      </c>
      <c r="AT260" s="257" t="s">
        <v>169</v>
      </c>
      <c r="AU260" s="257" t="s">
        <v>91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248</v>
      </c>
      <c r="BM260" s="257" t="s">
        <v>668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475</v>
      </c>
      <c r="G261" s="260"/>
      <c r="H261" s="264">
        <v>4.8499999999999996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166</v>
      </c>
    </row>
    <row r="262" s="2" customFormat="1" ht="21.75" customHeight="1">
      <c r="A262" s="38"/>
      <c r="B262" s="39"/>
      <c r="C262" s="245" t="s">
        <v>426</v>
      </c>
      <c r="D262" s="245" t="s">
        <v>169</v>
      </c>
      <c r="E262" s="246" t="s">
        <v>669</v>
      </c>
      <c r="F262" s="247" t="s">
        <v>670</v>
      </c>
      <c r="G262" s="248" t="s">
        <v>186</v>
      </c>
      <c r="H262" s="249">
        <v>23.670000000000002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6.0000000000000002E-05</v>
      </c>
      <c r="R262" s="255">
        <f>Q262*H262</f>
        <v>0.0014202000000000002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248</v>
      </c>
      <c r="AT262" s="257" t="s">
        <v>169</v>
      </c>
      <c r="AU262" s="257" t="s">
        <v>91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248</v>
      </c>
      <c r="BM262" s="257" t="s">
        <v>671</v>
      </c>
    </row>
    <row r="263" s="13" customFormat="1">
      <c r="A263" s="13"/>
      <c r="B263" s="259"/>
      <c r="C263" s="260"/>
      <c r="D263" s="261" t="s">
        <v>175</v>
      </c>
      <c r="E263" s="262" t="s">
        <v>472</v>
      </c>
      <c r="F263" s="263" t="s">
        <v>672</v>
      </c>
      <c r="G263" s="260"/>
      <c r="H263" s="264">
        <v>19.399999999999999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32</v>
      </c>
      <c r="AX263" s="13" t="s">
        <v>76</v>
      </c>
      <c r="AY263" s="270" t="s">
        <v>166</v>
      </c>
    </row>
    <row r="264" s="13" customFormat="1">
      <c r="A264" s="13"/>
      <c r="B264" s="259"/>
      <c r="C264" s="260"/>
      <c r="D264" s="261" t="s">
        <v>175</v>
      </c>
      <c r="E264" s="262" t="s">
        <v>479</v>
      </c>
      <c r="F264" s="263" t="s">
        <v>673</v>
      </c>
      <c r="G264" s="260"/>
      <c r="H264" s="264">
        <v>21.34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175</v>
      </c>
      <c r="AU264" s="270" t="s">
        <v>91</v>
      </c>
      <c r="AV264" s="13" t="s">
        <v>91</v>
      </c>
      <c r="AW264" s="13" t="s">
        <v>32</v>
      </c>
      <c r="AX264" s="13" t="s">
        <v>76</v>
      </c>
      <c r="AY264" s="270" t="s">
        <v>166</v>
      </c>
    </row>
    <row r="265" s="13" customFormat="1">
      <c r="A265" s="13"/>
      <c r="B265" s="259"/>
      <c r="C265" s="260"/>
      <c r="D265" s="261" t="s">
        <v>175</v>
      </c>
      <c r="E265" s="262" t="s">
        <v>481</v>
      </c>
      <c r="F265" s="263" t="s">
        <v>674</v>
      </c>
      <c r="G265" s="260"/>
      <c r="H265" s="264">
        <v>9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175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166</v>
      </c>
    </row>
    <row r="266" s="13" customFormat="1">
      <c r="A266" s="13"/>
      <c r="B266" s="259"/>
      <c r="C266" s="260"/>
      <c r="D266" s="261" t="s">
        <v>175</v>
      </c>
      <c r="E266" s="262" t="s">
        <v>482</v>
      </c>
      <c r="F266" s="263" t="s">
        <v>675</v>
      </c>
      <c r="G266" s="260"/>
      <c r="H266" s="264">
        <v>2.3300000000000001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175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166</v>
      </c>
    </row>
    <row r="267" s="13" customFormat="1">
      <c r="A267" s="13"/>
      <c r="B267" s="259"/>
      <c r="C267" s="260"/>
      <c r="D267" s="261" t="s">
        <v>175</v>
      </c>
      <c r="E267" s="262" t="s">
        <v>1</v>
      </c>
      <c r="F267" s="263" t="s">
        <v>676</v>
      </c>
      <c r="G267" s="260"/>
      <c r="H267" s="264">
        <v>23.670000000000002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84</v>
      </c>
      <c r="AY267" s="270" t="s">
        <v>166</v>
      </c>
    </row>
    <row r="268" s="2" customFormat="1" ht="21.75" customHeight="1">
      <c r="A268" s="38"/>
      <c r="B268" s="39"/>
      <c r="C268" s="245" t="s">
        <v>433</v>
      </c>
      <c r="D268" s="245" t="s">
        <v>169</v>
      </c>
      <c r="E268" s="246" t="s">
        <v>677</v>
      </c>
      <c r="F268" s="247" t="s">
        <v>678</v>
      </c>
      <c r="G268" s="248" t="s">
        <v>186</v>
      </c>
      <c r="H268" s="249">
        <v>32.670000000000002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42</v>
      </c>
      <c r="O268" s="91"/>
      <c r="P268" s="255">
        <f>O268*H268</f>
        <v>0</v>
      </c>
      <c r="Q268" s="255">
        <v>0.00013999999999999999</v>
      </c>
      <c r="R268" s="255">
        <f>Q268*H268</f>
        <v>0.0045738000000000003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248</v>
      </c>
      <c r="AT268" s="257" t="s">
        <v>169</v>
      </c>
      <c r="AU268" s="257" t="s">
        <v>91</v>
      </c>
      <c r="AY268" s="17" t="s">
        <v>166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91</v>
      </c>
      <c r="BK268" s="258">
        <f>ROUND(I268*H268,2)</f>
        <v>0</v>
      </c>
      <c r="BL268" s="17" t="s">
        <v>248</v>
      </c>
      <c r="BM268" s="257" t="s">
        <v>679</v>
      </c>
    </row>
    <row r="269" s="13" customFormat="1">
      <c r="A269" s="13"/>
      <c r="B269" s="259"/>
      <c r="C269" s="260"/>
      <c r="D269" s="261" t="s">
        <v>175</v>
      </c>
      <c r="E269" s="262" t="s">
        <v>1</v>
      </c>
      <c r="F269" s="263" t="s">
        <v>680</v>
      </c>
      <c r="G269" s="260"/>
      <c r="H269" s="264">
        <v>32.670000000000002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175</v>
      </c>
      <c r="AU269" s="270" t="s">
        <v>91</v>
      </c>
      <c r="AV269" s="13" t="s">
        <v>91</v>
      </c>
      <c r="AW269" s="13" t="s">
        <v>32</v>
      </c>
      <c r="AX269" s="13" t="s">
        <v>84</v>
      </c>
      <c r="AY269" s="270" t="s">
        <v>166</v>
      </c>
    </row>
    <row r="270" s="2" customFormat="1" ht="21.75" customHeight="1">
      <c r="A270" s="38"/>
      <c r="B270" s="39"/>
      <c r="C270" s="245" t="s">
        <v>437</v>
      </c>
      <c r="D270" s="245" t="s">
        <v>169</v>
      </c>
      <c r="E270" s="246" t="s">
        <v>414</v>
      </c>
      <c r="F270" s="247" t="s">
        <v>415</v>
      </c>
      <c r="G270" s="248" t="s">
        <v>186</v>
      </c>
      <c r="H270" s="249">
        <v>32.670000000000002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42</v>
      </c>
      <c r="O270" s="91"/>
      <c r="P270" s="255">
        <f>O270*H270</f>
        <v>0</v>
      </c>
      <c r="Q270" s="255">
        <v>0.00012</v>
      </c>
      <c r="R270" s="255">
        <f>Q270*H270</f>
        <v>0.0039204000000000001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248</v>
      </c>
      <c r="AT270" s="257" t="s">
        <v>169</v>
      </c>
      <c r="AU270" s="257" t="s">
        <v>91</v>
      </c>
      <c r="AY270" s="17" t="s">
        <v>166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91</v>
      </c>
      <c r="BK270" s="258">
        <f>ROUND(I270*H270,2)</f>
        <v>0</v>
      </c>
      <c r="BL270" s="17" t="s">
        <v>248</v>
      </c>
      <c r="BM270" s="257" t="s">
        <v>681</v>
      </c>
    </row>
    <row r="271" s="13" customFormat="1">
      <c r="A271" s="13"/>
      <c r="B271" s="259"/>
      <c r="C271" s="260"/>
      <c r="D271" s="261" t="s">
        <v>175</v>
      </c>
      <c r="E271" s="262" t="s">
        <v>1</v>
      </c>
      <c r="F271" s="263" t="s">
        <v>680</v>
      </c>
      <c r="G271" s="260"/>
      <c r="H271" s="264">
        <v>32.670000000000002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175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166</v>
      </c>
    </row>
    <row r="272" s="2" customFormat="1" ht="21.75" customHeight="1">
      <c r="A272" s="38"/>
      <c r="B272" s="39"/>
      <c r="C272" s="245" t="s">
        <v>442</v>
      </c>
      <c r="D272" s="245" t="s">
        <v>169</v>
      </c>
      <c r="E272" s="246" t="s">
        <v>682</v>
      </c>
      <c r="F272" s="247" t="s">
        <v>683</v>
      </c>
      <c r="G272" s="248" t="s">
        <v>172</v>
      </c>
      <c r="H272" s="249">
        <v>18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1.0000000000000001E-05</v>
      </c>
      <c r="R272" s="255">
        <f>Q272*H272</f>
        <v>0.00018000000000000001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248</v>
      </c>
      <c r="AT272" s="257" t="s">
        <v>169</v>
      </c>
      <c r="AU272" s="257" t="s">
        <v>91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248</v>
      </c>
      <c r="BM272" s="257" t="s">
        <v>684</v>
      </c>
    </row>
    <row r="273" s="13" customFormat="1">
      <c r="A273" s="13"/>
      <c r="B273" s="259"/>
      <c r="C273" s="260"/>
      <c r="D273" s="261" t="s">
        <v>175</v>
      </c>
      <c r="E273" s="262" t="s">
        <v>1</v>
      </c>
      <c r="F273" s="263" t="s">
        <v>685</v>
      </c>
      <c r="G273" s="260"/>
      <c r="H273" s="264">
        <v>14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175</v>
      </c>
      <c r="AU273" s="270" t="s">
        <v>91</v>
      </c>
      <c r="AV273" s="13" t="s">
        <v>91</v>
      </c>
      <c r="AW273" s="13" t="s">
        <v>32</v>
      </c>
      <c r="AX273" s="13" t="s">
        <v>76</v>
      </c>
      <c r="AY273" s="270" t="s">
        <v>166</v>
      </c>
    </row>
    <row r="274" s="13" customFormat="1">
      <c r="A274" s="13"/>
      <c r="B274" s="259"/>
      <c r="C274" s="260"/>
      <c r="D274" s="261" t="s">
        <v>175</v>
      </c>
      <c r="E274" s="262" t="s">
        <v>1</v>
      </c>
      <c r="F274" s="263" t="s">
        <v>686</v>
      </c>
      <c r="G274" s="260"/>
      <c r="H274" s="264">
        <v>4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175</v>
      </c>
      <c r="AU274" s="270" t="s">
        <v>91</v>
      </c>
      <c r="AV274" s="13" t="s">
        <v>91</v>
      </c>
      <c r="AW274" s="13" t="s">
        <v>32</v>
      </c>
      <c r="AX274" s="13" t="s">
        <v>76</v>
      </c>
      <c r="AY274" s="270" t="s">
        <v>166</v>
      </c>
    </row>
    <row r="275" s="14" customFormat="1">
      <c r="A275" s="14"/>
      <c r="B275" s="271"/>
      <c r="C275" s="272"/>
      <c r="D275" s="261" t="s">
        <v>175</v>
      </c>
      <c r="E275" s="273" t="s">
        <v>485</v>
      </c>
      <c r="F275" s="274" t="s">
        <v>183</v>
      </c>
      <c r="G275" s="272"/>
      <c r="H275" s="275">
        <v>18</v>
      </c>
      <c r="I275" s="276"/>
      <c r="J275" s="272"/>
      <c r="K275" s="272"/>
      <c r="L275" s="277"/>
      <c r="M275" s="278"/>
      <c r="N275" s="279"/>
      <c r="O275" s="279"/>
      <c r="P275" s="279"/>
      <c r="Q275" s="279"/>
      <c r="R275" s="279"/>
      <c r="S275" s="279"/>
      <c r="T275" s="28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1" t="s">
        <v>175</v>
      </c>
      <c r="AU275" s="281" t="s">
        <v>91</v>
      </c>
      <c r="AV275" s="14" t="s">
        <v>173</v>
      </c>
      <c r="AW275" s="14" t="s">
        <v>32</v>
      </c>
      <c r="AX275" s="14" t="s">
        <v>84</v>
      </c>
      <c r="AY275" s="281" t="s">
        <v>166</v>
      </c>
    </row>
    <row r="276" s="2" customFormat="1" ht="21.75" customHeight="1">
      <c r="A276" s="38"/>
      <c r="B276" s="39"/>
      <c r="C276" s="245" t="s">
        <v>450</v>
      </c>
      <c r="D276" s="245" t="s">
        <v>169</v>
      </c>
      <c r="E276" s="246" t="s">
        <v>687</v>
      </c>
      <c r="F276" s="247" t="s">
        <v>688</v>
      </c>
      <c r="G276" s="248" t="s">
        <v>256</v>
      </c>
      <c r="H276" s="249">
        <v>10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0.00012</v>
      </c>
      <c r="R276" s="255">
        <f>Q276*H276</f>
        <v>0.0012000000000000001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248</v>
      </c>
      <c r="AT276" s="257" t="s">
        <v>169</v>
      </c>
      <c r="AU276" s="257" t="s">
        <v>91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248</v>
      </c>
      <c r="BM276" s="257" t="s">
        <v>689</v>
      </c>
    </row>
    <row r="277" s="13" customFormat="1">
      <c r="A277" s="13"/>
      <c r="B277" s="259"/>
      <c r="C277" s="260"/>
      <c r="D277" s="261" t="s">
        <v>175</v>
      </c>
      <c r="E277" s="262" t="s">
        <v>487</v>
      </c>
      <c r="F277" s="263" t="s">
        <v>690</v>
      </c>
      <c r="G277" s="260"/>
      <c r="H277" s="264">
        <v>10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175</v>
      </c>
      <c r="AU277" s="270" t="s">
        <v>91</v>
      </c>
      <c r="AV277" s="13" t="s">
        <v>91</v>
      </c>
      <c r="AW277" s="13" t="s">
        <v>32</v>
      </c>
      <c r="AX277" s="13" t="s">
        <v>84</v>
      </c>
      <c r="AY277" s="270" t="s">
        <v>166</v>
      </c>
    </row>
    <row r="278" s="2" customFormat="1" ht="21.75" customHeight="1">
      <c r="A278" s="38"/>
      <c r="B278" s="39"/>
      <c r="C278" s="245" t="s">
        <v>691</v>
      </c>
      <c r="D278" s="245" t="s">
        <v>169</v>
      </c>
      <c r="E278" s="246" t="s">
        <v>692</v>
      </c>
      <c r="F278" s="247" t="s">
        <v>693</v>
      </c>
      <c r="G278" s="248" t="s">
        <v>172</v>
      </c>
      <c r="H278" s="249">
        <v>18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42</v>
      </c>
      <c r="O278" s="91"/>
      <c r="P278" s="255">
        <f>O278*H278</f>
        <v>0</v>
      </c>
      <c r="Q278" s="255">
        <v>4.0000000000000003E-05</v>
      </c>
      <c r="R278" s="255">
        <f>Q278*H278</f>
        <v>0.00072000000000000005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248</v>
      </c>
      <c r="AT278" s="257" t="s">
        <v>169</v>
      </c>
      <c r="AU278" s="257" t="s">
        <v>91</v>
      </c>
      <c r="AY278" s="17" t="s">
        <v>166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91</v>
      </c>
      <c r="BK278" s="258">
        <f>ROUND(I278*H278,2)</f>
        <v>0</v>
      </c>
      <c r="BL278" s="17" t="s">
        <v>248</v>
      </c>
      <c r="BM278" s="257" t="s">
        <v>694</v>
      </c>
    </row>
    <row r="279" s="13" customFormat="1">
      <c r="A279" s="13"/>
      <c r="B279" s="259"/>
      <c r="C279" s="260"/>
      <c r="D279" s="261" t="s">
        <v>175</v>
      </c>
      <c r="E279" s="262" t="s">
        <v>1</v>
      </c>
      <c r="F279" s="263" t="s">
        <v>485</v>
      </c>
      <c r="G279" s="260"/>
      <c r="H279" s="264">
        <v>18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175</v>
      </c>
      <c r="AU279" s="270" t="s">
        <v>91</v>
      </c>
      <c r="AV279" s="13" t="s">
        <v>91</v>
      </c>
      <c r="AW279" s="13" t="s">
        <v>32</v>
      </c>
      <c r="AX279" s="13" t="s">
        <v>84</v>
      </c>
      <c r="AY279" s="270" t="s">
        <v>166</v>
      </c>
    </row>
    <row r="280" s="2" customFormat="1" ht="21.75" customHeight="1">
      <c r="A280" s="38"/>
      <c r="B280" s="39"/>
      <c r="C280" s="245" t="s">
        <v>695</v>
      </c>
      <c r="D280" s="245" t="s">
        <v>169</v>
      </c>
      <c r="E280" s="246" t="s">
        <v>696</v>
      </c>
      <c r="F280" s="247" t="s">
        <v>697</v>
      </c>
      <c r="G280" s="248" t="s">
        <v>256</v>
      </c>
      <c r="H280" s="249">
        <v>10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0.00012999999999999999</v>
      </c>
      <c r="R280" s="255">
        <f>Q280*H280</f>
        <v>0.0012999999999999999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248</v>
      </c>
      <c r="AT280" s="257" t="s">
        <v>169</v>
      </c>
      <c r="AU280" s="257" t="s">
        <v>91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248</v>
      </c>
      <c r="BM280" s="257" t="s">
        <v>698</v>
      </c>
    </row>
    <row r="281" s="13" customFormat="1">
      <c r="A281" s="13"/>
      <c r="B281" s="259"/>
      <c r="C281" s="260"/>
      <c r="D281" s="261" t="s">
        <v>175</v>
      </c>
      <c r="E281" s="262" t="s">
        <v>1</v>
      </c>
      <c r="F281" s="263" t="s">
        <v>487</v>
      </c>
      <c r="G281" s="260"/>
      <c r="H281" s="264">
        <v>10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175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166</v>
      </c>
    </row>
    <row r="282" s="2" customFormat="1" ht="21.75" customHeight="1">
      <c r="A282" s="38"/>
      <c r="B282" s="39"/>
      <c r="C282" s="245" t="s">
        <v>699</v>
      </c>
      <c r="D282" s="245" t="s">
        <v>169</v>
      </c>
      <c r="E282" s="246" t="s">
        <v>700</v>
      </c>
      <c r="F282" s="247" t="s">
        <v>701</v>
      </c>
      <c r="G282" s="248" t="s">
        <v>172</v>
      </c>
      <c r="H282" s="249">
        <v>18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4.0000000000000003E-05</v>
      </c>
      <c r="R282" s="255">
        <f>Q282*H282</f>
        <v>0.00072000000000000005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248</v>
      </c>
      <c r="AT282" s="257" t="s">
        <v>169</v>
      </c>
      <c r="AU282" s="257" t="s">
        <v>91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248</v>
      </c>
      <c r="BM282" s="257" t="s">
        <v>702</v>
      </c>
    </row>
    <row r="283" s="13" customFormat="1">
      <c r="A283" s="13"/>
      <c r="B283" s="259"/>
      <c r="C283" s="260"/>
      <c r="D283" s="261" t="s">
        <v>175</v>
      </c>
      <c r="E283" s="262" t="s">
        <v>1</v>
      </c>
      <c r="F283" s="263" t="s">
        <v>485</v>
      </c>
      <c r="G283" s="260"/>
      <c r="H283" s="264">
        <v>18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175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166</v>
      </c>
    </row>
    <row r="284" s="2" customFormat="1" ht="16.5" customHeight="1">
      <c r="A284" s="38"/>
      <c r="B284" s="39"/>
      <c r="C284" s="245" t="s">
        <v>703</v>
      </c>
      <c r="D284" s="245" t="s">
        <v>169</v>
      </c>
      <c r="E284" s="246" t="s">
        <v>704</v>
      </c>
      <c r="F284" s="247" t="s">
        <v>705</v>
      </c>
      <c r="G284" s="248" t="s">
        <v>186</v>
      </c>
      <c r="H284" s="249">
        <v>62.712000000000003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1.0000000000000001E-05</v>
      </c>
      <c r="R284" s="255">
        <f>Q284*H284</f>
        <v>0.00062712000000000011</v>
      </c>
      <c r="S284" s="255">
        <v>0.00014999999999999999</v>
      </c>
      <c r="T284" s="256">
        <f>S284*H284</f>
        <v>0.0094067999999999999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248</v>
      </c>
      <c r="AT284" s="257" t="s">
        <v>169</v>
      </c>
      <c r="AU284" s="257" t="s">
        <v>91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248</v>
      </c>
      <c r="BM284" s="257" t="s">
        <v>706</v>
      </c>
    </row>
    <row r="285" s="13" customFormat="1">
      <c r="A285" s="13"/>
      <c r="B285" s="259"/>
      <c r="C285" s="260"/>
      <c r="D285" s="261" t="s">
        <v>175</v>
      </c>
      <c r="E285" s="262" t="s">
        <v>1</v>
      </c>
      <c r="F285" s="263" t="s">
        <v>707</v>
      </c>
      <c r="G285" s="260"/>
      <c r="H285" s="264">
        <v>62.712000000000003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175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166</v>
      </c>
    </row>
    <row r="286" s="2" customFormat="1" ht="16.5" customHeight="1">
      <c r="A286" s="38"/>
      <c r="B286" s="39"/>
      <c r="C286" s="245" t="s">
        <v>708</v>
      </c>
      <c r="D286" s="245" t="s">
        <v>169</v>
      </c>
      <c r="E286" s="246" t="s">
        <v>709</v>
      </c>
      <c r="F286" s="247" t="s">
        <v>710</v>
      </c>
      <c r="G286" s="248" t="s">
        <v>186</v>
      </c>
      <c r="H286" s="249">
        <v>62.712000000000003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0</v>
      </c>
      <c r="R286" s="255">
        <f>Q286*H286</f>
        <v>0</v>
      </c>
      <c r="S286" s="255">
        <v>0.00014999999999999999</v>
      </c>
      <c r="T286" s="256">
        <f>S286*H286</f>
        <v>0.0094067999999999999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248</v>
      </c>
      <c r="AT286" s="257" t="s">
        <v>169</v>
      </c>
      <c r="AU286" s="257" t="s">
        <v>91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248</v>
      </c>
      <c r="BM286" s="257" t="s">
        <v>711</v>
      </c>
    </row>
    <row r="287" s="13" customFormat="1">
      <c r="A287" s="13"/>
      <c r="B287" s="259"/>
      <c r="C287" s="260"/>
      <c r="D287" s="261" t="s">
        <v>175</v>
      </c>
      <c r="E287" s="262" t="s">
        <v>1</v>
      </c>
      <c r="F287" s="263" t="s">
        <v>707</v>
      </c>
      <c r="G287" s="260"/>
      <c r="H287" s="264">
        <v>62.712000000000003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175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166</v>
      </c>
    </row>
    <row r="288" s="2" customFormat="1" ht="16.5" customHeight="1">
      <c r="A288" s="38"/>
      <c r="B288" s="39"/>
      <c r="C288" s="245" t="s">
        <v>712</v>
      </c>
      <c r="D288" s="245" t="s">
        <v>169</v>
      </c>
      <c r="E288" s="246" t="s">
        <v>713</v>
      </c>
      <c r="F288" s="247" t="s">
        <v>714</v>
      </c>
      <c r="G288" s="248" t="s">
        <v>186</v>
      </c>
      <c r="H288" s="249">
        <v>82.271000000000001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0.00014999999999999999</v>
      </c>
      <c r="R288" s="255">
        <f>Q288*H288</f>
        <v>0.01234065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248</v>
      </c>
      <c r="AT288" s="257" t="s">
        <v>169</v>
      </c>
      <c r="AU288" s="257" t="s">
        <v>91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248</v>
      </c>
      <c r="BM288" s="257" t="s">
        <v>715</v>
      </c>
    </row>
    <row r="289" s="15" customFormat="1">
      <c r="A289" s="15"/>
      <c r="B289" s="299"/>
      <c r="C289" s="300"/>
      <c r="D289" s="261" t="s">
        <v>175</v>
      </c>
      <c r="E289" s="301" t="s">
        <v>1</v>
      </c>
      <c r="F289" s="302" t="s">
        <v>716</v>
      </c>
      <c r="G289" s="300"/>
      <c r="H289" s="301" t="s">
        <v>1</v>
      </c>
      <c r="I289" s="303"/>
      <c r="J289" s="300"/>
      <c r="K289" s="300"/>
      <c r="L289" s="304"/>
      <c r="M289" s="305"/>
      <c r="N289" s="306"/>
      <c r="O289" s="306"/>
      <c r="P289" s="306"/>
      <c r="Q289" s="306"/>
      <c r="R289" s="306"/>
      <c r="S289" s="306"/>
      <c r="T289" s="30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308" t="s">
        <v>175</v>
      </c>
      <c r="AU289" s="308" t="s">
        <v>91</v>
      </c>
      <c r="AV289" s="15" t="s">
        <v>84</v>
      </c>
      <c r="AW289" s="15" t="s">
        <v>32</v>
      </c>
      <c r="AX289" s="15" t="s">
        <v>76</v>
      </c>
      <c r="AY289" s="308" t="s">
        <v>166</v>
      </c>
    </row>
    <row r="290" s="13" customFormat="1">
      <c r="A290" s="13"/>
      <c r="B290" s="259"/>
      <c r="C290" s="260"/>
      <c r="D290" s="261" t="s">
        <v>175</v>
      </c>
      <c r="E290" s="262" t="s">
        <v>1</v>
      </c>
      <c r="F290" s="263" t="s">
        <v>460</v>
      </c>
      <c r="G290" s="260"/>
      <c r="H290" s="264">
        <v>82.271000000000001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175</v>
      </c>
      <c r="AU290" s="270" t="s">
        <v>91</v>
      </c>
      <c r="AV290" s="13" t="s">
        <v>91</v>
      </c>
      <c r="AW290" s="13" t="s">
        <v>32</v>
      </c>
      <c r="AX290" s="13" t="s">
        <v>84</v>
      </c>
      <c r="AY290" s="270" t="s">
        <v>166</v>
      </c>
    </row>
    <row r="291" s="2" customFormat="1" ht="21.75" customHeight="1">
      <c r="A291" s="38"/>
      <c r="B291" s="39"/>
      <c r="C291" s="245" t="s">
        <v>717</v>
      </c>
      <c r="D291" s="245" t="s">
        <v>169</v>
      </c>
      <c r="E291" s="246" t="s">
        <v>718</v>
      </c>
      <c r="F291" s="247" t="s">
        <v>719</v>
      </c>
      <c r="G291" s="248" t="s">
        <v>186</v>
      </c>
      <c r="H291" s="249">
        <v>74.043999999999997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0.0047000000000000002</v>
      </c>
      <c r="R291" s="255">
        <f>Q291*H291</f>
        <v>0.34800680000000001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248</v>
      </c>
      <c r="AT291" s="257" t="s">
        <v>169</v>
      </c>
      <c r="AU291" s="257" t="s">
        <v>91</v>
      </c>
      <c r="AY291" s="17" t="s">
        <v>166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248</v>
      </c>
      <c r="BM291" s="257" t="s">
        <v>720</v>
      </c>
    </row>
    <row r="292" s="15" customFormat="1">
      <c r="A292" s="15"/>
      <c r="B292" s="299"/>
      <c r="C292" s="300"/>
      <c r="D292" s="261" t="s">
        <v>175</v>
      </c>
      <c r="E292" s="301" t="s">
        <v>1</v>
      </c>
      <c r="F292" s="302" t="s">
        <v>721</v>
      </c>
      <c r="G292" s="300"/>
      <c r="H292" s="301" t="s">
        <v>1</v>
      </c>
      <c r="I292" s="303"/>
      <c r="J292" s="300"/>
      <c r="K292" s="300"/>
      <c r="L292" s="304"/>
      <c r="M292" s="305"/>
      <c r="N292" s="306"/>
      <c r="O292" s="306"/>
      <c r="P292" s="306"/>
      <c r="Q292" s="306"/>
      <c r="R292" s="306"/>
      <c r="S292" s="306"/>
      <c r="T292" s="30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308" t="s">
        <v>175</v>
      </c>
      <c r="AU292" s="308" t="s">
        <v>91</v>
      </c>
      <c r="AV292" s="15" t="s">
        <v>84</v>
      </c>
      <c r="AW292" s="15" t="s">
        <v>32</v>
      </c>
      <c r="AX292" s="15" t="s">
        <v>76</v>
      </c>
      <c r="AY292" s="308" t="s">
        <v>166</v>
      </c>
    </row>
    <row r="293" s="13" customFormat="1">
      <c r="A293" s="13"/>
      <c r="B293" s="259"/>
      <c r="C293" s="260"/>
      <c r="D293" s="261" t="s">
        <v>175</v>
      </c>
      <c r="E293" s="262" t="s">
        <v>1</v>
      </c>
      <c r="F293" s="263" t="s">
        <v>722</v>
      </c>
      <c r="G293" s="260"/>
      <c r="H293" s="264">
        <v>74.043999999999997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175</v>
      </c>
      <c r="AU293" s="270" t="s">
        <v>91</v>
      </c>
      <c r="AV293" s="13" t="s">
        <v>91</v>
      </c>
      <c r="AW293" s="13" t="s">
        <v>32</v>
      </c>
      <c r="AX293" s="13" t="s">
        <v>84</v>
      </c>
      <c r="AY293" s="270" t="s">
        <v>166</v>
      </c>
    </row>
    <row r="294" s="2" customFormat="1" ht="21.75" customHeight="1">
      <c r="A294" s="38"/>
      <c r="B294" s="39"/>
      <c r="C294" s="245" t="s">
        <v>723</v>
      </c>
      <c r="D294" s="245" t="s">
        <v>169</v>
      </c>
      <c r="E294" s="246" t="s">
        <v>724</v>
      </c>
      <c r="F294" s="247" t="s">
        <v>725</v>
      </c>
      <c r="G294" s="248" t="s">
        <v>186</v>
      </c>
      <c r="H294" s="249">
        <v>1.24</v>
      </c>
      <c r="I294" s="250"/>
      <c r="J294" s="251">
        <f>ROUND(I294*H294,2)</f>
        <v>0</v>
      </c>
      <c r="K294" s="252"/>
      <c r="L294" s="44"/>
      <c r="M294" s="253" t="s">
        <v>1</v>
      </c>
      <c r="N294" s="254" t="s">
        <v>42</v>
      </c>
      <c r="O294" s="91"/>
      <c r="P294" s="255">
        <f>O294*H294</f>
        <v>0</v>
      </c>
      <c r="Q294" s="255">
        <v>0.00029</v>
      </c>
      <c r="R294" s="255">
        <f>Q294*H294</f>
        <v>0.00035960000000000001</v>
      </c>
      <c r="S294" s="255">
        <v>0</v>
      </c>
      <c r="T294" s="25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7" t="s">
        <v>248</v>
      </c>
      <c r="AT294" s="257" t="s">
        <v>169</v>
      </c>
      <c r="AU294" s="257" t="s">
        <v>91</v>
      </c>
      <c r="AY294" s="17" t="s">
        <v>166</v>
      </c>
      <c r="BE294" s="258">
        <f>IF(N294="základní",J294,0)</f>
        <v>0</v>
      </c>
      <c r="BF294" s="258">
        <f>IF(N294="snížená",J294,0)</f>
        <v>0</v>
      </c>
      <c r="BG294" s="258">
        <f>IF(N294="zákl. přenesená",J294,0)</f>
        <v>0</v>
      </c>
      <c r="BH294" s="258">
        <f>IF(N294="sníž. přenesená",J294,0)</f>
        <v>0</v>
      </c>
      <c r="BI294" s="258">
        <f>IF(N294="nulová",J294,0)</f>
        <v>0</v>
      </c>
      <c r="BJ294" s="17" t="s">
        <v>91</v>
      </c>
      <c r="BK294" s="258">
        <f>ROUND(I294*H294,2)</f>
        <v>0</v>
      </c>
      <c r="BL294" s="17" t="s">
        <v>248</v>
      </c>
      <c r="BM294" s="257" t="s">
        <v>726</v>
      </c>
    </row>
    <row r="295" s="13" customFormat="1">
      <c r="A295" s="13"/>
      <c r="B295" s="259"/>
      <c r="C295" s="260"/>
      <c r="D295" s="261" t="s">
        <v>175</v>
      </c>
      <c r="E295" s="262" t="s">
        <v>1</v>
      </c>
      <c r="F295" s="263" t="s">
        <v>656</v>
      </c>
      <c r="G295" s="260"/>
      <c r="H295" s="264">
        <v>0.59999999999999998</v>
      </c>
      <c r="I295" s="265"/>
      <c r="J295" s="260"/>
      <c r="K295" s="260"/>
      <c r="L295" s="266"/>
      <c r="M295" s="267"/>
      <c r="N295" s="268"/>
      <c r="O295" s="268"/>
      <c r="P295" s="268"/>
      <c r="Q295" s="268"/>
      <c r="R295" s="268"/>
      <c r="S295" s="268"/>
      <c r="T295" s="26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0" t="s">
        <v>175</v>
      </c>
      <c r="AU295" s="270" t="s">
        <v>91</v>
      </c>
      <c r="AV295" s="13" t="s">
        <v>91</v>
      </c>
      <c r="AW295" s="13" t="s">
        <v>32</v>
      </c>
      <c r="AX295" s="13" t="s">
        <v>76</v>
      </c>
      <c r="AY295" s="270" t="s">
        <v>166</v>
      </c>
    </row>
    <row r="296" s="13" customFormat="1">
      <c r="A296" s="13"/>
      <c r="B296" s="259"/>
      <c r="C296" s="260"/>
      <c r="D296" s="261" t="s">
        <v>175</v>
      </c>
      <c r="E296" s="262" t="s">
        <v>1</v>
      </c>
      <c r="F296" s="263" t="s">
        <v>727</v>
      </c>
      <c r="G296" s="260"/>
      <c r="H296" s="264">
        <v>0.64000000000000001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175</v>
      </c>
      <c r="AU296" s="270" t="s">
        <v>91</v>
      </c>
      <c r="AV296" s="13" t="s">
        <v>91</v>
      </c>
      <c r="AW296" s="13" t="s">
        <v>32</v>
      </c>
      <c r="AX296" s="13" t="s">
        <v>76</v>
      </c>
      <c r="AY296" s="270" t="s">
        <v>166</v>
      </c>
    </row>
    <row r="297" s="14" customFormat="1">
      <c r="A297" s="14"/>
      <c r="B297" s="271"/>
      <c r="C297" s="272"/>
      <c r="D297" s="261" t="s">
        <v>175</v>
      </c>
      <c r="E297" s="273" t="s">
        <v>1</v>
      </c>
      <c r="F297" s="274" t="s">
        <v>183</v>
      </c>
      <c r="G297" s="272"/>
      <c r="H297" s="275">
        <v>1.24</v>
      </c>
      <c r="I297" s="276"/>
      <c r="J297" s="272"/>
      <c r="K297" s="272"/>
      <c r="L297" s="277"/>
      <c r="M297" s="278"/>
      <c r="N297" s="279"/>
      <c r="O297" s="279"/>
      <c r="P297" s="279"/>
      <c r="Q297" s="279"/>
      <c r="R297" s="279"/>
      <c r="S297" s="279"/>
      <c r="T297" s="28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1" t="s">
        <v>175</v>
      </c>
      <c r="AU297" s="281" t="s">
        <v>91</v>
      </c>
      <c r="AV297" s="14" t="s">
        <v>173</v>
      </c>
      <c r="AW297" s="14" t="s">
        <v>32</v>
      </c>
      <c r="AX297" s="14" t="s">
        <v>84</v>
      </c>
      <c r="AY297" s="281" t="s">
        <v>166</v>
      </c>
    </row>
    <row r="298" s="2" customFormat="1" ht="21.75" customHeight="1">
      <c r="A298" s="38"/>
      <c r="B298" s="39"/>
      <c r="C298" s="245" t="s">
        <v>728</v>
      </c>
      <c r="D298" s="245" t="s">
        <v>169</v>
      </c>
      <c r="E298" s="246" t="s">
        <v>729</v>
      </c>
      <c r="F298" s="247" t="s">
        <v>730</v>
      </c>
      <c r="G298" s="248" t="s">
        <v>186</v>
      </c>
      <c r="H298" s="249">
        <v>1.24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0.00066</v>
      </c>
      <c r="R298" s="255">
        <f>Q298*H298</f>
        <v>0.00081839999999999994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248</v>
      </c>
      <c r="AT298" s="257" t="s">
        <v>169</v>
      </c>
      <c r="AU298" s="257" t="s">
        <v>91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248</v>
      </c>
      <c r="BM298" s="257" t="s">
        <v>731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656</v>
      </c>
      <c r="G299" s="260"/>
      <c r="H299" s="264">
        <v>0.59999999999999998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166</v>
      </c>
    </row>
    <row r="300" s="13" customFormat="1">
      <c r="A300" s="13"/>
      <c r="B300" s="259"/>
      <c r="C300" s="260"/>
      <c r="D300" s="261" t="s">
        <v>175</v>
      </c>
      <c r="E300" s="262" t="s">
        <v>1</v>
      </c>
      <c r="F300" s="263" t="s">
        <v>727</v>
      </c>
      <c r="G300" s="260"/>
      <c r="H300" s="264">
        <v>0.64000000000000001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175</v>
      </c>
      <c r="AU300" s="270" t="s">
        <v>91</v>
      </c>
      <c r="AV300" s="13" t="s">
        <v>91</v>
      </c>
      <c r="AW300" s="13" t="s">
        <v>32</v>
      </c>
      <c r="AX300" s="13" t="s">
        <v>76</v>
      </c>
      <c r="AY300" s="270" t="s">
        <v>166</v>
      </c>
    </row>
    <row r="301" s="14" customFormat="1">
      <c r="A301" s="14"/>
      <c r="B301" s="271"/>
      <c r="C301" s="272"/>
      <c r="D301" s="261" t="s">
        <v>175</v>
      </c>
      <c r="E301" s="273" t="s">
        <v>1</v>
      </c>
      <c r="F301" s="274" t="s">
        <v>183</v>
      </c>
      <c r="G301" s="272"/>
      <c r="H301" s="275">
        <v>1.24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1" t="s">
        <v>175</v>
      </c>
      <c r="AU301" s="281" t="s">
        <v>91</v>
      </c>
      <c r="AV301" s="14" t="s">
        <v>173</v>
      </c>
      <c r="AW301" s="14" t="s">
        <v>32</v>
      </c>
      <c r="AX301" s="14" t="s">
        <v>84</v>
      </c>
      <c r="AY301" s="281" t="s">
        <v>166</v>
      </c>
    </row>
    <row r="302" s="12" customFormat="1" ht="22.8" customHeight="1">
      <c r="A302" s="12"/>
      <c r="B302" s="229"/>
      <c r="C302" s="230"/>
      <c r="D302" s="231" t="s">
        <v>75</v>
      </c>
      <c r="E302" s="243" t="s">
        <v>431</v>
      </c>
      <c r="F302" s="243" t="s">
        <v>432</v>
      </c>
      <c r="G302" s="230"/>
      <c r="H302" s="230"/>
      <c r="I302" s="233"/>
      <c r="J302" s="244">
        <f>BK302</f>
        <v>0</v>
      </c>
      <c r="K302" s="230"/>
      <c r="L302" s="235"/>
      <c r="M302" s="236"/>
      <c r="N302" s="237"/>
      <c r="O302" s="237"/>
      <c r="P302" s="238">
        <f>SUM(P303:P317)</f>
        <v>0</v>
      </c>
      <c r="Q302" s="237"/>
      <c r="R302" s="238">
        <f>SUM(R303:R317)</f>
        <v>0.78206802000000009</v>
      </c>
      <c r="S302" s="237"/>
      <c r="T302" s="239">
        <f>SUM(T303:T317)</f>
        <v>0.01234065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40" t="s">
        <v>91</v>
      </c>
      <c r="AT302" s="241" t="s">
        <v>75</v>
      </c>
      <c r="AU302" s="241" t="s">
        <v>84</v>
      </c>
      <c r="AY302" s="240" t="s">
        <v>166</v>
      </c>
      <c r="BK302" s="242">
        <f>SUM(BK303:BK317)</f>
        <v>0</v>
      </c>
    </row>
    <row r="303" s="2" customFormat="1" ht="21.75" customHeight="1">
      <c r="A303" s="38"/>
      <c r="B303" s="39"/>
      <c r="C303" s="245" t="s">
        <v>732</v>
      </c>
      <c r="D303" s="245" t="s">
        <v>169</v>
      </c>
      <c r="E303" s="246" t="s">
        <v>733</v>
      </c>
      <c r="F303" s="247" t="s">
        <v>734</v>
      </c>
      <c r="G303" s="248" t="s">
        <v>186</v>
      </c>
      <c r="H303" s="249">
        <v>82.271000000000001</v>
      </c>
      <c r="I303" s="250"/>
      <c r="J303" s="251">
        <f>ROUND(I303*H303,2)</f>
        <v>0</v>
      </c>
      <c r="K303" s="252"/>
      <c r="L303" s="44"/>
      <c r="M303" s="253" t="s">
        <v>1</v>
      </c>
      <c r="N303" s="254" t="s">
        <v>42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0.00014999999999999999</v>
      </c>
      <c r="T303" s="256">
        <f>S303*H303</f>
        <v>0.01234065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248</v>
      </c>
      <c r="AT303" s="257" t="s">
        <v>169</v>
      </c>
      <c r="AU303" s="257" t="s">
        <v>91</v>
      </c>
      <c r="AY303" s="17" t="s">
        <v>166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7" t="s">
        <v>91</v>
      </c>
      <c r="BK303" s="258">
        <f>ROUND(I303*H303,2)</f>
        <v>0</v>
      </c>
      <c r="BL303" s="17" t="s">
        <v>248</v>
      </c>
      <c r="BM303" s="257" t="s">
        <v>735</v>
      </c>
    </row>
    <row r="304" s="13" customFormat="1">
      <c r="A304" s="13"/>
      <c r="B304" s="259"/>
      <c r="C304" s="260"/>
      <c r="D304" s="261" t="s">
        <v>175</v>
      </c>
      <c r="E304" s="262" t="s">
        <v>460</v>
      </c>
      <c r="F304" s="263" t="s">
        <v>736</v>
      </c>
      <c r="G304" s="260"/>
      <c r="H304" s="264">
        <v>82.271000000000001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175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166</v>
      </c>
    </row>
    <row r="305" s="2" customFormat="1" ht="21.75" customHeight="1">
      <c r="A305" s="38"/>
      <c r="B305" s="39"/>
      <c r="C305" s="245" t="s">
        <v>737</v>
      </c>
      <c r="D305" s="245" t="s">
        <v>169</v>
      </c>
      <c r="E305" s="246" t="s">
        <v>434</v>
      </c>
      <c r="F305" s="247" t="s">
        <v>435</v>
      </c>
      <c r="G305" s="248" t="s">
        <v>186</v>
      </c>
      <c r="H305" s="249">
        <v>150.67500000000001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</v>
      </c>
      <c r="R305" s="255">
        <f>Q305*H305</f>
        <v>0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248</v>
      </c>
      <c r="AT305" s="257" t="s">
        <v>169</v>
      </c>
      <c r="AU305" s="257" t="s">
        <v>91</v>
      </c>
      <c r="AY305" s="17" t="s">
        <v>166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248</v>
      </c>
      <c r="BM305" s="257" t="s">
        <v>738</v>
      </c>
    </row>
    <row r="306" s="13" customFormat="1">
      <c r="A306" s="13"/>
      <c r="B306" s="259"/>
      <c r="C306" s="260"/>
      <c r="D306" s="261" t="s">
        <v>175</v>
      </c>
      <c r="E306" s="262" t="s">
        <v>1</v>
      </c>
      <c r="F306" s="263" t="s">
        <v>739</v>
      </c>
      <c r="G306" s="260"/>
      <c r="H306" s="264">
        <v>150.67500000000001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175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166</v>
      </c>
    </row>
    <row r="307" s="2" customFormat="1" ht="16.5" customHeight="1">
      <c r="A307" s="38"/>
      <c r="B307" s="39"/>
      <c r="C307" s="282" t="s">
        <v>740</v>
      </c>
      <c r="D307" s="282" t="s">
        <v>220</v>
      </c>
      <c r="E307" s="283" t="s">
        <v>438</v>
      </c>
      <c r="F307" s="284" t="s">
        <v>439</v>
      </c>
      <c r="G307" s="285" t="s">
        <v>186</v>
      </c>
      <c r="H307" s="286">
        <v>158.209</v>
      </c>
      <c r="I307" s="287"/>
      <c r="J307" s="288">
        <f>ROUND(I307*H307,2)</f>
        <v>0</v>
      </c>
      <c r="K307" s="289"/>
      <c r="L307" s="290"/>
      <c r="M307" s="291" t="s">
        <v>1</v>
      </c>
      <c r="N307" s="292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327</v>
      </c>
      <c r="AT307" s="257" t="s">
        <v>220</v>
      </c>
      <c r="AU307" s="257" t="s">
        <v>91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248</v>
      </c>
      <c r="BM307" s="257" t="s">
        <v>741</v>
      </c>
    </row>
    <row r="308" s="13" customFormat="1">
      <c r="A308" s="13"/>
      <c r="B308" s="259"/>
      <c r="C308" s="260"/>
      <c r="D308" s="261" t="s">
        <v>175</v>
      </c>
      <c r="E308" s="260"/>
      <c r="F308" s="263" t="s">
        <v>742</v>
      </c>
      <c r="G308" s="260"/>
      <c r="H308" s="264">
        <v>158.209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175</v>
      </c>
      <c r="AU308" s="270" t="s">
        <v>91</v>
      </c>
      <c r="AV308" s="13" t="s">
        <v>91</v>
      </c>
      <c r="AW308" s="13" t="s">
        <v>4</v>
      </c>
      <c r="AX308" s="13" t="s">
        <v>84</v>
      </c>
      <c r="AY308" s="270" t="s">
        <v>166</v>
      </c>
    </row>
    <row r="309" s="2" customFormat="1" ht="21.75" customHeight="1">
      <c r="A309" s="38"/>
      <c r="B309" s="39"/>
      <c r="C309" s="245" t="s">
        <v>743</v>
      </c>
      <c r="D309" s="245" t="s">
        <v>169</v>
      </c>
      <c r="E309" s="246" t="s">
        <v>744</v>
      </c>
      <c r="F309" s="247" t="s">
        <v>745</v>
      </c>
      <c r="G309" s="248" t="s">
        <v>186</v>
      </c>
      <c r="H309" s="249">
        <v>125.423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0.00020000000000000001</v>
      </c>
      <c r="R309" s="255">
        <f>Q309*H309</f>
        <v>0.025084600000000002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248</v>
      </c>
      <c r="AT309" s="257" t="s">
        <v>169</v>
      </c>
      <c r="AU309" s="257" t="s">
        <v>91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248</v>
      </c>
      <c r="BM309" s="257" t="s">
        <v>746</v>
      </c>
    </row>
    <row r="310" s="15" customFormat="1">
      <c r="A310" s="15"/>
      <c r="B310" s="299"/>
      <c r="C310" s="300"/>
      <c r="D310" s="261" t="s">
        <v>175</v>
      </c>
      <c r="E310" s="301" t="s">
        <v>1</v>
      </c>
      <c r="F310" s="302" t="s">
        <v>747</v>
      </c>
      <c r="G310" s="300"/>
      <c r="H310" s="301" t="s">
        <v>1</v>
      </c>
      <c r="I310" s="303"/>
      <c r="J310" s="300"/>
      <c r="K310" s="300"/>
      <c r="L310" s="304"/>
      <c r="M310" s="305"/>
      <c r="N310" s="306"/>
      <c r="O310" s="306"/>
      <c r="P310" s="306"/>
      <c r="Q310" s="306"/>
      <c r="R310" s="306"/>
      <c r="S310" s="306"/>
      <c r="T310" s="30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308" t="s">
        <v>175</v>
      </c>
      <c r="AU310" s="308" t="s">
        <v>91</v>
      </c>
      <c r="AV310" s="15" t="s">
        <v>84</v>
      </c>
      <c r="AW310" s="15" t="s">
        <v>32</v>
      </c>
      <c r="AX310" s="15" t="s">
        <v>76</v>
      </c>
      <c r="AY310" s="308" t="s">
        <v>166</v>
      </c>
    </row>
    <row r="311" s="13" customFormat="1">
      <c r="A311" s="13"/>
      <c r="B311" s="259"/>
      <c r="C311" s="260"/>
      <c r="D311" s="261" t="s">
        <v>175</v>
      </c>
      <c r="E311" s="262" t="s">
        <v>489</v>
      </c>
      <c r="F311" s="263" t="s">
        <v>748</v>
      </c>
      <c r="G311" s="260"/>
      <c r="H311" s="264">
        <v>125.423</v>
      </c>
      <c r="I311" s="265"/>
      <c r="J311" s="260"/>
      <c r="K311" s="260"/>
      <c r="L311" s="266"/>
      <c r="M311" s="267"/>
      <c r="N311" s="268"/>
      <c r="O311" s="268"/>
      <c r="P311" s="268"/>
      <c r="Q311" s="268"/>
      <c r="R311" s="268"/>
      <c r="S311" s="268"/>
      <c r="T311" s="26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0" t="s">
        <v>175</v>
      </c>
      <c r="AU311" s="270" t="s">
        <v>91</v>
      </c>
      <c r="AV311" s="13" t="s">
        <v>91</v>
      </c>
      <c r="AW311" s="13" t="s">
        <v>32</v>
      </c>
      <c r="AX311" s="13" t="s">
        <v>84</v>
      </c>
      <c r="AY311" s="270" t="s">
        <v>166</v>
      </c>
    </row>
    <row r="312" s="2" customFormat="1" ht="21.75" customHeight="1">
      <c r="A312" s="38"/>
      <c r="B312" s="39"/>
      <c r="C312" s="245" t="s">
        <v>749</v>
      </c>
      <c r="D312" s="245" t="s">
        <v>169</v>
      </c>
      <c r="E312" s="246" t="s">
        <v>750</v>
      </c>
      <c r="F312" s="247" t="s">
        <v>751</v>
      </c>
      <c r="G312" s="248" t="s">
        <v>186</v>
      </c>
      <c r="H312" s="249">
        <v>127.973</v>
      </c>
      <c r="I312" s="250"/>
      <c r="J312" s="251">
        <f>ROUND(I312*H312,2)</f>
        <v>0</v>
      </c>
      <c r="K312" s="252"/>
      <c r="L312" s="44"/>
      <c r="M312" s="253" t="s">
        <v>1</v>
      </c>
      <c r="N312" s="254" t="s">
        <v>42</v>
      </c>
      <c r="O312" s="91"/>
      <c r="P312" s="255">
        <f>O312*H312</f>
        <v>0</v>
      </c>
      <c r="Q312" s="255">
        <v>0.00029</v>
      </c>
      <c r="R312" s="255">
        <f>Q312*H312</f>
        <v>0.03711217</v>
      </c>
      <c r="S312" s="255">
        <v>0</v>
      </c>
      <c r="T312" s="25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248</v>
      </c>
      <c r="AT312" s="257" t="s">
        <v>169</v>
      </c>
      <c r="AU312" s="257" t="s">
        <v>91</v>
      </c>
      <c r="AY312" s="17" t="s">
        <v>166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7" t="s">
        <v>91</v>
      </c>
      <c r="BK312" s="258">
        <f>ROUND(I312*H312,2)</f>
        <v>0</v>
      </c>
      <c r="BL312" s="17" t="s">
        <v>248</v>
      </c>
      <c r="BM312" s="257" t="s">
        <v>752</v>
      </c>
    </row>
    <row r="313" s="13" customFormat="1">
      <c r="A313" s="13"/>
      <c r="B313" s="259"/>
      <c r="C313" s="260"/>
      <c r="D313" s="261" t="s">
        <v>175</v>
      </c>
      <c r="E313" s="262" t="s">
        <v>1</v>
      </c>
      <c r="F313" s="263" t="s">
        <v>753</v>
      </c>
      <c r="G313" s="260"/>
      <c r="H313" s="264">
        <v>127.973</v>
      </c>
      <c r="I313" s="265"/>
      <c r="J313" s="260"/>
      <c r="K313" s="260"/>
      <c r="L313" s="266"/>
      <c r="M313" s="267"/>
      <c r="N313" s="268"/>
      <c r="O313" s="268"/>
      <c r="P313" s="268"/>
      <c r="Q313" s="268"/>
      <c r="R313" s="268"/>
      <c r="S313" s="268"/>
      <c r="T313" s="26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0" t="s">
        <v>175</v>
      </c>
      <c r="AU313" s="270" t="s">
        <v>91</v>
      </c>
      <c r="AV313" s="13" t="s">
        <v>91</v>
      </c>
      <c r="AW313" s="13" t="s">
        <v>32</v>
      </c>
      <c r="AX313" s="13" t="s">
        <v>84</v>
      </c>
      <c r="AY313" s="270" t="s">
        <v>166</v>
      </c>
    </row>
    <row r="314" s="2" customFormat="1" ht="21.75" customHeight="1">
      <c r="A314" s="38"/>
      <c r="B314" s="39"/>
      <c r="C314" s="245" t="s">
        <v>754</v>
      </c>
      <c r="D314" s="245" t="s">
        <v>169</v>
      </c>
      <c r="E314" s="246" t="s">
        <v>755</v>
      </c>
      <c r="F314" s="247" t="s">
        <v>756</v>
      </c>
      <c r="G314" s="248" t="s">
        <v>172</v>
      </c>
      <c r="H314" s="249">
        <v>51.835000000000001</v>
      </c>
      <c r="I314" s="250"/>
      <c r="J314" s="251">
        <f>ROUND(I314*H314,2)</f>
        <v>0</v>
      </c>
      <c r="K314" s="252"/>
      <c r="L314" s="44"/>
      <c r="M314" s="253" t="s">
        <v>1</v>
      </c>
      <c r="N314" s="254" t="s">
        <v>42</v>
      </c>
      <c r="O314" s="91"/>
      <c r="P314" s="255">
        <f>O314*H314</f>
        <v>0</v>
      </c>
      <c r="Q314" s="255">
        <v>0</v>
      </c>
      <c r="R314" s="255">
        <f>Q314*H314</f>
        <v>0</v>
      </c>
      <c r="S314" s="255">
        <v>0</v>
      </c>
      <c r="T314" s="25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7" t="s">
        <v>248</v>
      </c>
      <c r="AT314" s="257" t="s">
        <v>169</v>
      </c>
      <c r="AU314" s="257" t="s">
        <v>91</v>
      </c>
      <c r="AY314" s="17" t="s">
        <v>166</v>
      </c>
      <c r="BE314" s="258">
        <f>IF(N314="základní",J314,0)</f>
        <v>0</v>
      </c>
      <c r="BF314" s="258">
        <f>IF(N314="snížená",J314,0)</f>
        <v>0</v>
      </c>
      <c r="BG314" s="258">
        <f>IF(N314="zákl. přenesená",J314,0)</f>
        <v>0</v>
      </c>
      <c r="BH314" s="258">
        <f>IF(N314="sníž. přenesená",J314,0)</f>
        <v>0</v>
      </c>
      <c r="BI314" s="258">
        <f>IF(N314="nulová",J314,0)</f>
        <v>0</v>
      </c>
      <c r="BJ314" s="17" t="s">
        <v>91</v>
      </c>
      <c r="BK314" s="258">
        <f>ROUND(I314*H314,2)</f>
        <v>0</v>
      </c>
      <c r="BL314" s="17" t="s">
        <v>248</v>
      </c>
      <c r="BM314" s="257" t="s">
        <v>757</v>
      </c>
    </row>
    <row r="315" s="13" customFormat="1">
      <c r="A315" s="13"/>
      <c r="B315" s="259"/>
      <c r="C315" s="260"/>
      <c r="D315" s="261" t="s">
        <v>175</v>
      </c>
      <c r="E315" s="262" t="s">
        <v>1</v>
      </c>
      <c r="F315" s="263" t="s">
        <v>758</v>
      </c>
      <c r="G315" s="260"/>
      <c r="H315" s="264">
        <v>51.835000000000001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175</v>
      </c>
      <c r="AU315" s="270" t="s">
        <v>91</v>
      </c>
      <c r="AV315" s="13" t="s">
        <v>91</v>
      </c>
      <c r="AW315" s="13" t="s">
        <v>32</v>
      </c>
      <c r="AX315" s="13" t="s">
        <v>84</v>
      </c>
      <c r="AY315" s="270" t="s">
        <v>166</v>
      </c>
    </row>
    <row r="316" s="2" customFormat="1" ht="16.5" customHeight="1">
      <c r="A316" s="38"/>
      <c r="B316" s="39"/>
      <c r="C316" s="245" t="s">
        <v>759</v>
      </c>
      <c r="D316" s="245" t="s">
        <v>169</v>
      </c>
      <c r="E316" s="246" t="s">
        <v>760</v>
      </c>
      <c r="F316" s="247" t="s">
        <v>761</v>
      </c>
      <c r="G316" s="248" t="s">
        <v>186</v>
      </c>
      <c r="H316" s="249">
        <v>82.271000000000001</v>
      </c>
      <c r="I316" s="250"/>
      <c r="J316" s="251">
        <f>ROUND(I316*H316,2)</f>
        <v>0</v>
      </c>
      <c r="K316" s="252"/>
      <c r="L316" s="44"/>
      <c r="M316" s="253" t="s">
        <v>1</v>
      </c>
      <c r="N316" s="254" t="s">
        <v>42</v>
      </c>
      <c r="O316" s="91"/>
      <c r="P316" s="255">
        <f>O316*H316</f>
        <v>0</v>
      </c>
      <c r="Q316" s="255">
        <v>0.0087500000000000008</v>
      </c>
      <c r="R316" s="255">
        <f>Q316*H316</f>
        <v>0.71987125000000007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248</v>
      </c>
      <c r="AT316" s="257" t="s">
        <v>169</v>
      </c>
      <c r="AU316" s="257" t="s">
        <v>91</v>
      </c>
      <c r="AY316" s="17" t="s">
        <v>166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7" t="s">
        <v>91</v>
      </c>
      <c r="BK316" s="258">
        <f>ROUND(I316*H316,2)</f>
        <v>0</v>
      </c>
      <c r="BL316" s="17" t="s">
        <v>248</v>
      </c>
      <c r="BM316" s="257" t="s">
        <v>762</v>
      </c>
    </row>
    <row r="317" s="13" customFormat="1">
      <c r="A317" s="13"/>
      <c r="B317" s="259"/>
      <c r="C317" s="260"/>
      <c r="D317" s="261" t="s">
        <v>175</v>
      </c>
      <c r="E317" s="262" t="s">
        <v>1</v>
      </c>
      <c r="F317" s="263" t="s">
        <v>460</v>
      </c>
      <c r="G317" s="260"/>
      <c r="H317" s="264">
        <v>82.271000000000001</v>
      </c>
      <c r="I317" s="265"/>
      <c r="J317" s="260"/>
      <c r="K317" s="260"/>
      <c r="L317" s="266"/>
      <c r="M317" s="309"/>
      <c r="N317" s="310"/>
      <c r="O317" s="310"/>
      <c r="P317" s="310"/>
      <c r="Q317" s="310"/>
      <c r="R317" s="310"/>
      <c r="S317" s="310"/>
      <c r="T317" s="31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175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166</v>
      </c>
    </row>
    <row r="318" s="2" customFormat="1" ht="6.96" customHeight="1">
      <c r="A318" s="38"/>
      <c r="B318" s="66"/>
      <c r="C318" s="67"/>
      <c r="D318" s="67"/>
      <c r="E318" s="67"/>
      <c r="F318" s="67"/>
      <c r="G318" s="67"/>
      <c r="H318" s="67"/>
      <c r="I318" s="193"/>
      <c r="J318" s="67"/>
      <c r="K318" s="67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acilytvCPggmBcI69sPI8v17OWcsvuxmI/yxSjdCS8itCFPnBTklfEhJcm0knR3gDzkGWrqywZ9fMOh4/wvBFA==" hashValue="cSTNrYdZYI3JB3JZtGLiwiQx7EeFE7HCQ8ePqx0ZU3oDChEuj13ETlM84Er+EJ8rkljVuY+Bd9tQiMvqV85L2w==" algorithmName="SHA-512" password="CC35"/>
  <autoFilter ref="C134:K3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456</v>
      </c>
      <c r="BA2" s="147" t="s">
        <v>456</v>
      </c>
      <c r="BB2" s="147" t="s">
        <v>1</v>
      </c>
      <c r="BC2" s="147" t="s">
        <v>763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458</v>
      </c>
      <c r="BA3" s="147" t="s">
        <v>458</v>
      </c>
      <c r="BB3" s="147" t="s">
        <v>1</v>
      </c>
      <c r="BC3" s="147" t="s">
        <v>764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460</v>
      </c>
      <c r="BA4" s="147" t="s">
        <v>460</v>
      </c>
      <c r="BB4" s="147" t="s">
        <v>1</v>
      </c>
      <c r="BC4" s="147" t="s">
        <v>765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462</v>
      </c>
      <c r="BA5" s="147" t="s">
        <v>462</v>
      </c>
      <c r="BB5" s="147" t="s">
        <v>1</v>
      </c>
      <c r="BC5" s="147" t="s">
        <v>766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464</v>
      </c>
      <c r="BA6" s="147" t="s">
        <v>464</v>
      </c>
      <c r="BB6" s="147" t="s">
        <v>1</v>
      </c>
      <c r="BC6" s="147" t="s">
        <v>764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U</v>
      </c>
      <c r="F7" s="153"/>
      <c r="G7" s="153"/>
      <c r="H7" s="153"/>
      <c r="I7" s="146"/>
      <c r="L7" s="20"/>
      <c r="AZ7" s="147" t="s">
        <v>465</v>
      </c>
      <c r="BA7" s="147" t="s">
        <v>465</v>
      </c>
      <c r="BB7" s="147" t="s">
        <v>1</v>
      </c>
      <c r="BC7" s="147" t="s">
        <v>767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467</v>
      </c>
      <c r="BA8" s="147" t="s">
        <v>467</v>
      </c>
      <c r="BB8" s="147" t="s">
        <v>1</v>
      </c>
      <c r="BC8" s="147" t="s">
        <v>768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469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470</v>
      </c>
      <c r="BA9" s="147" t="s">
        <v>470</v>
      </c>
      <c r="BB9" s="147" t="s">
        <v>1</v>
      </c>
      <c r="BC9" s="147" t="s">
        <v>173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471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493</v>
      </c>
      <c r="BA10" s="147" t="s">
        <v>493</v>
      </c>
      <c r="BB10" s="147" t="s">
        <v>1</v>
      </c>
      <c r="BC10" s="147" t="s">
        <v>769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770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472</v>
      </c>
      <c r="BA11" s="147" t="s">
        <v>472</v>
      </c>
      <c r="BB11" s="147" t="s">
        <v>1</v>
      </c>
      <c r="BC11" s="147" t="s">
        <v>771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475</v>
      </c>
      <c r="BA12" s="147" t="s">
        <v>476</v>
      </c>
      <c r="BB12" s="147" t="s">
        <v>1</v>
      </c>
      <c r="BC12" s="147" t="s">
        <v>772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100</v>
      </c>
      <c r="BA13" s="147" t="s">
        <v>100</v>
      </c>
      <c r="BB13" s="147" t="s">
        <v>1</v>
      </c>
      <c r="BC13" s="147" t="s">
        <v>478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479</v>
      </c>
      <c r="BA14" s="147" t="s">
        <v>479</v>
      </c>
      <c r="BB14" s="147" t="s">
        <v>1</v>
      </c>
      <c r="BC14" s="147" t="s">
        <v>773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481</v>
      </c>
      <c r="BA15" s="147" t="s">
        <v>481</v>
      </c>
      <c r="BB15" s="147" t="s">
        <v>1</v>
      </c>
      <c r="BC15" s="147" t="s">
        <v>214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482</v>
      </c>
      <c r="BA16" s="147" t="s">
        <v>483</v>
      </c>
      <c r="BB16" s="147" t="s">
        <v>1</v>
      </c>
      <c r="BC16" s="147" t="s">
        <v>484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485</v>
      </c>
      <c r="BA17" s="147" t="s">
        <v>486</v>
      </c>
      <c r="BB17" s="147" t="s">
        <v>1</v>
      </c>
      <c r="BC17" s="147" t="s">
        <v>258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487</v>
      </c>
      <c r="BA18" s="147" t="s">
        <v>488</v>
      </c>
      <c r="BB18" s="147" t="s">
        <v>1</v>
      </c>
      <c r="BC18" s="147" t="s">
        <v>219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489</v>
      </c>
      <c r="BA19" s="147" t="s">
        <v>490</v>
      </c>
      <c r="BB19" s="147" t="s">
        <v>1</v>
      </c>
      <c r="BC19" s="147" t="s">
        <v>774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47" t="s">
        <v>492</v>
      </c>
      <c r="BA20" s="147" t="s">
        <v>492</v>
      </c>
      <c r="BB20" s="147" t="s">
        <v>1</v>
      </c>
      <c r="BC20" s="147" t="s">
        <v>76</v>
      </c>
      <c r="BD20" s="147" t="s">
        <v>167</v>
      </c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ROUND((SUM(BE135:BE317)),  2)</f>
        <v>0</v>
      </c>
      <c r="G35" s="38"/>
      <c r="H35" s="38"/>
      <c r="I35" s="172">
        <v>0.20999999999999999</v>
      </c>
      <c r="J35" s="171">
        <f>ROUND(((SUM(BE135:BE317))*I35),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ROUND((SUM(BF135:BF317)),  2)</f>
        <v>0</v>
      </c>
      <c r="G36" s="38"/>
      <c r="H36" s="38"/>
      <c r="I36" s="172">
        <v>0.14999999999999999</v>
      </c>
      <c r="J36" s="171">
        <f>ROUND(((SUM(BF135:BF317))*I36),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ROUND((SUM(BG135:BG317)),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ROUND((SUM(BH135:BH317)),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ROUND((SUM(BI135:BI317)),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U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469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471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č.p.250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146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J245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J248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147</v>
      </c>
      <c r="E112" s="212"/>
      <c r="F112" s="212"/>
      <c r="G112" s="212"/>
      <c r="H112" s="212"/>
      <c r="I112" s="213"/>
      <c r="J112" s="214">
        <f>J253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148</v>
      </c>
      <c r="E113" s="212"/>
      <c r="F113" s="212"/>
      <c r="G113" s="212"/>
      <c r="H113" s="212"/>
      <c r="I113" s="213"/>
      <c r="J113" s="214">
        <f>J302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151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U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114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469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471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02 - č.p.250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152</v>
      </c>
      <c r="D134" s="219" t="s">
        <v>61</v>
      </c>
      <c r="E134" s="219" t="s">
        <v>57</v>
      </c>
      <c r="F134" s="219" t="s">
        <v>58</v>
      </c>
      <c r="G134" s="219" t="s">
        <v>153</v>
      </c>
      <c r="H134" s="219" t="s">
        <v>154</v>
      </c>
      <c r="I134" s="220" t="s">
        <v>155</v>
      </c>
      <c r="J134" s="221" t="s">
        <v>135</v>
      </c>
      <c r="K134" s="222" t="s">
        <v>156</v>
      </c>
      <c r="L134" s="223"/>
      <c r="M134" s="100" t="s">
        <v>1</v>
      </c>
      <c r="N134" s="101" t="s">
        <v>40</v>
      </c>
      <c r="O134" s="101" t="s">
        <v>157</v>
      </c>
      <c r="P134" s="101" t="s">
        <v>158</v>
      </c>
      <c r="Q134" s="101" t="s">
        <v>159</v>
      </c>
      <c r="R134" s="101" t="s">
        <v>160</v>
      </c>
      <c r="S134" s="101" t="s">
        <v>161</v>
      </c>
      <c r="T134" s="102" t="s">
        <v>162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163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2.0045107999999998</v>
      </c>
      <c r="S135" s="104"/>
      <c r="T135" s="227">
        <f>T136+T195</f>
        <v>0.73417644999999998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137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164</v>
      </c>
      <c r="F136" s="232" t="s">
        <v>165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1.1333113199999998</v>
      </c>
      <c r="S136" s="237"/>
      <c r="T136" s="239">
        <f>T137+T142+T169+T187+T193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166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167</v>
      </c>
      <c r="F137" s="243" t="s">
        <v>168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166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169</v>
      </c>
      <c r="E138" s="246" t="s">
        <v>500</v>
      </c>
      <c r="F138" s="247" t="s">
        <v>501</v>
      </c>
      <c r="G138" s="248" t="s">
        <v>186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173</v>
      </c>
      <c r="AT138" s="257" t="s">
        <v>169</v>
      </c>
      <c r="AU138" s="257" t="s">
        <v>91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173</v>
      </c>
      <c r="BM138" s="257" t="s">
        <v>775</v>
      </c>
    </row>
    <row r="139" s="13" customFormat="1">
      <c r="A139" s="13"/>
      <c r="B139" s="259"/>
      <c r="C139" s="260"/>
      <c r="D139" s="261" t="s">
        <v>175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175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166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4" customFormat="1">
      <c r="A141" s="14"/>
      <c r="B141" s="271"/>
      <c r="C141" s="272"/>
      <c r="D141" s="261" t="s">
        <v>175</v>
      </c>
      <c r="E141" s="273" t="s">
        <v>1</v>
      </c>
      <c r="F141" s="274" t="s">
        <v>183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175</v>
      </c>
      <c r="AU141" s="281" t="s">
        <v>91</v>
      </c>
      <c r="AV141" s="14" t="s">
        <v>173</v>
      </c>
      <c r="AW141" s="14" t="s">
        <v>32</v>
      </c>
      <c r="AX141" s="14" t="s">
        <v>84</v>
      </c>
      <c r="AY141" s="281" t="s">
        <v>166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198</v>
      </c>
      <c r="F142" s="243" t="s">
        <v>203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0.82282799999999989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166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169</v>
      </c>
      <c r="E143" s="246" t="s">
        <v>505</v>
      </c>
      <c r="F143" s="247" t="s">
        <v>506</v>
      </c>
      <c r="G143" s="248" t="s">
        <v>186</v>
      </c>
      <c r="H143" s="249">
        <v>23.058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0.069173999999999999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173</v>
      </c>
      <c r="AT143" s="257" t="s">
        <v>169</v>
      </c>
      <c r="AU143" s="257" t="s">
        <v>91</v>
      </c>
      <c r="AY143" s="17" t="s">
        <v>166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173</v>
      </c>
      <c r="BM143" s="257" t="s">
        <v>776</v>
      </c>
    </row>
    <row r="144" s="13" customFormat="1">
      <c r="A144" s="13"/>
      <c r="B144" s="259"/>
      <c r="C144" s="260"/>
      <c r="D144" s="261" t="s">
        <v>175</v>
      </c>
      <c r="E144" s="262" t="s">
        <v>456</v>
      </c>
      <c r="F144" s="263" t="s">
        <v>777</v>
      </c>
      <c r="G144" s="260"/>
      <c r="H144" s="264">
        <v>23.058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175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166</v>
      </c>
    </row>
    <row r="145" s="13" customFormat="1">
      <c r="A145" s="13"/>
      <c r="B145" s="259"/>
      <c r="C145" s="260"/>
      <c r="D145" s="261" t="s">
        <v>175</v>
      </c>
      <c r="E145" s="262" t="s">
        <v>1</v>
      </c>
      <c r="F145" s="263" t="s">
        <v>456</v>
      </c>
      <c r="G145" s="260"/>
      <c r="H145" s="264">
        <v>23.058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166</v>
      </c>
    </row>
    <row r="146" s="2" customFormat="1" ht="21.75" customHeight="1">
      <c r="A146" s="38"/>
      <c r="B146" s="39"/>
      <c r="C146" s="245" t="s">
        <v>167</v>
      </c>
      <c r="D146" s="245" t="s">
        <v>169</v>
      </c>
      <c r="E146" s="246" t="s">
        <v>210</v>
      </c>
      <c r="F146" s="247" t="s">
        <v>211</v>
      </c>
      <c r="G146" s="248" t="s">
        <v>186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173</v>
      </c>
      <c r="AT146" s="257" t="s">
        <v>169</v>
      </c>
      <c r="AU146" s="257" t="s">
        <v>91</v>
      </c>
      <c r="AY146" s="17" t="s">
        <v>166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173</v>
      </c>
      <c r="BM146" s="257" t="s">
        <v>778</v>
      </c>
    </row>
    <row r="147" s="13" customFormat="1">
      <c r="A147" s="13"/>
      <c r="B147" s="259"/>
      <c r="C147" s="260"/>
      <c r="D147" s="261" t="s">
        <v>175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175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166</v>
      </c>
    </row>
    <row r="148" s="2" customFormat="1" ht="21.75" customHeight="1">
      <c r="A148" s="38"/>
      <c r="B148" s="39"/>
      <c r="C148" s="245" t="s">
        <v>173</v>
      </c>
      <c r="D148" s="245" t="s">
        <v>169</v>
      </c>
      <c r="E148" s="246" t="s">
        <v>510</v>
      </c>
      <c r="F148" s="247" t="s">
        <v>511</v>
      </c>
      <c r="G148" s="248" t="s">
        <v>186</v>
      </c>
      <c r="H148" s="249">
        <v>120.39400000000001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0.361182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173</v>
      </c>
      <c r="AT148" s="257" t="s">
        <v>169</v>
      </c>
      <c r="AU148" s="257" t="s">
        <v>91</v>
      </c>
      <c r="AY148" s="17" t="s">
        <v>166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173</v>
      </c>
      <c r="BM148" s="257" t="s">
        <v>779</v>
      </c>
    </row>
    <row r="149" s="13" customFormat="1">
      <c r="A149" s="13"/>
      <c r="B149" s="259"/>
      <c r="C149" s="260"/>
      <c r="D149" s="261" t="s">
        <v>175</v>
      </c>
      <c r="E149" s="262" t="s">
        <v>1</v>
      </c>
      <c r="F149" s="263" t="s">
        <v>513</v>
      </c>
      <c r="G149" s="260"/>
      <c r="H149" s="264">
        <v>120.39400000000001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175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166</v>
      </c>
    </row>
    <row r="150" s="2" customFormat="1" ht="21.75" customHeight="1">
      <c r="A150" s="38"/>
      <c r="B150" s="39"/>
      <c r="C150" s="245" t="s">
        <v>193</v>
      </c>
      <c r="D150" s="245" t="s">
        <v>169</v>
      </c>
      <c r="E150" s="246" t="s">
        <v>514</v>
      </c>
      <c r="F150" s="247" t="s">
        <v>515</v>
      </c>
      <c r="G150" s="248" t="s">
        <v>186</v>
      </c>
      <c r="H150" s="249">
        <v>3.5600000000000001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0.135992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173</v>
      </c>
      <c r="AT150" s="257" t="s">
        <v>169</v>
      </c>
      <c r="AU150" s="257" t="s">
        <v>91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173</v>
      </c>
      <c r="BM150" s="257" t="s">
        <v>780</v>
      </c>
    </row>
    <row r="151" s="13" customFormat="1">
      <c r="A151" s="13"/>
      <c r="B151" s="259"/>
      <c r="C151" s="260"/>
      <c r="D151" s="261" t="s">
        <v>175</v>
      </c>
      <c r="E151" s="262" t="s">
        <v>1</v>
      </c>
      <c r="F151" s="263" t="s">
        <v>517</v>
      </c>
      <c r="G151" s="260"/>
      <c r="H151" s="264">
        <v>3.5600000000000001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175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166</v>
      </c>
    </row>
    <row r="152" s="2" customFormat="1" ht="16.5" customHeight="1">
      <c r="A152" s="38"/>
      <c r="B152" s="39"/>
      <c r="C152" s="245" t="s">
        <v>198</v>
      </c>
      <c r="D152" s="245" t="s">
        <v>169</v>
      </c>
      <c r="E152" s="246" t="s">
        <v>518</v>
      </c>
      <c r="F152" s="247" t="s">
        <v>519</v>
      </c>
      <c r="G152" s="248" t="s">
        <v>186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173</v>
      </c>
      <c r="AT152" s="257" t="s">
        <v>169</v>
      </c>
      <c r="AU152" s="257" t="s">
        <v>91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173</v>
      </c>
      <c r="BM152" s="257" t="s">
        <v>781</v>
      </c>
    </row>
    <row r="153" s="13" customFormat="1">
      <c r="A153" s="13"/>
      <c r="B153" s="259"/>
      <c r="C153" s="260"/>
      <c r="D153" s="261" t="s">
        <v>175</v>
      </c>
      <c r="E153" s="262" t="s">
        <v>1</v>
      </c>
      <c r="F153" s="263" t="s">
        <v>782</v>
      </c>
      <c r="G153" s="260"/>
      <c r="H153" s="264">
        <v>97.329999999999998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175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166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783</v>
      </c>
      <c r="G154" s="260"/>
      <c r="H154" s="264">
        <v>35.770000000000003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784</v>
      </c>
      <c r="G155" s="260"/>
      <c r="H155" s="264">
        <v>8.7599999999999998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785</v>
      </c>
      <c r="G156" s="260"/>
      <c r="H156" s="264">
        <v>-1.1180000000000001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786</v>
      </c>
      <c r="G157" s="260"/>
      <c r="H157" s="264">
        <v>-1.5249999999999999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787</v>
      </c>
      <c r="G158" s="260"/>
      <c r="H158" s="264">
        <v>-67.701999999999998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464</v>
      </c>
      <c r="F159" s="274" t="s">
        <v>183</v>
      </c>
      <c r="G159" s="272"/>
      <c r="H159" s="275">
        <v>71.515000000000001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458</v>
      </c>
      <c r="F160" s="263" t="s">
        <v>464</v>
      </c>
      <c r="G160" s="260"/>
      <c r="H160" s="264">
        <v>71.515000000000001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527</v>
      </c>
      <c r="F162" s="247" t="s">
        <v>528</v>
      </c>
      <c r="G162" s="248" t="s">
        <v>186</v>
      </c>
      <c r="H162" s="249">
        <v>30.495999999999999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788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465</v>
      </c>
      <c r="G163" s="260"/>
      <c r="H163" s="264">
        <v>30.495999999999999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209</v>
      </c>
      <c r="D164" s="245" t="s">
        <v>169</v>
      </c>
      <c r="E164" s="246" t="s">
        <v>530</v>
      </c>
      <c r="F164" s="247" t="s">
        <v>531</v>
      </c>
      <c r="G164" s="248" t="s">
        <v>186</v>
      </c>
      <c r="H164" s="249">
        <v>20.239999999999998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789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790</v>
      </c>
      <c r="G165" s="260"/>
      <c r="H165" s="264">
        <v>20.239999999999998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214</v>
      </c>
      <c r="D166" s="245" t="s">
        <v>169</v>
      </c>
      <c r="E166" s="246" t="s">
        <v>263</v>
      </c>
      <c r="F166" s="247" t="s">
        <v>264</v>
      </c>
      <c r="G166" s="248" t="s">
        <v>256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791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219</v>
      </c>
      <c r="D168" s="282" t="s">
        <v>220</v>
      </c>
      <c r="E168" s="283" t="s">
        <v>259</v>
      </c>
      <c r="F168" s="284" t="s">
        <v>260</v>
      </c>
      <c r="G168" s="285" t="s">
        <v>256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209</v>
      </c>
      <c r="AT168" s="257" t="s">
        <v>220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792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214</v>
      </c>
      <c r="F169" s="243" t="s">
        <v>268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0.054223319999999998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226</v>
      </c>
      <c r="D170" s="245" t="s">
        <v>169</v>
      </c>
      <c r="E170" s="246" t="s">
        <v>269</v>
      </c>
      <c r="F170" s="247" t="s">
        <v>270</v>
      </c>
      <c r="G170" s="248" t="s">
        <v>186</v>
      </c>
      <c r="H170" s="249">
        <v>30.495999999999999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0.0039644799999999994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793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465</v>
      </c>
      <c r="G171" s="260"/>
      <c r="H171" s="264">
        <v>30.495999999999999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273</v>
      </c>
      <c r="F172" s="247" t="s">
        <v>274</v>
      </c>
      <c r="G172" s="248" t="s">
        <v>186</v>
      </c>
      <c r="H172" s="249">
        <v>30.495999999999999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0.00121984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794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795</v>
      </c>
      <c r="G173" s="260"/>
      <c r="H173" s="264">
        <v>10.983000000000001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796</v>
      </c>
      <c r="G174" s="260"/>
      <c r="H174" s="264">
        <v>4.8730000000000002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797</v>
      </c>
      <c r="G175" s="260"/>
      <c r="H175" s="264">
        <v>14.640000000000001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465</v>
      </c>
      <c r="F176" s="274" t="s">
        <v>183</v>
      </c>
      <c r="G176" s="272"/>
      <c r="H176" s="275">
        <v>30.495999999999999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125</v>
      </c>
      <c r="D177" s="245" t="s">
        <v>169</v>
      </c>
      <c r="E177" s="246" t="s">
        <v>541</v>
      </c>
      <c r="F177" s="247" t="s">
        <v>542</v>
      </c>
      <c r="G177" s="248" t="s">
        <v>453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798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239</v>
      </c>
      <c r="D179" s="245" t="s">
        <v>169</v>
      </c>
      <c r="E179" s="246" t="s">
        <v>544</v>
      </c>
      <c r="F179" s="247" t="s">
        <v>545</v>
      </c>
      <c r="G179" s="248" t="s">
        <v>172</v>
      </c>
      <c r="H179" s="249">
        <v>23.899999999999999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799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800</v>
      </c>
      <c r="G180" s="260"/>
      <c r="H180" s="264">
        <v>19.100000000000001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801</v>
      </c>
      <c r="G181" s="260"/>
      <c r="H181" s="264">
        <v>4.7999999999999998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23.899999999999999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220</v>
      </c>
      <c r="E183" s="283" t="s">
        <v>549</v>
      </c>
      <c r="F183" s="284" t="s">
        <v>550</v>
      </c>
      <c r="G183" s="285" t="s">
        <v>172</v>
      </c>
      <c r="H183" s="286">
        <v>26.289999999999999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0.0026289999999999998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209</v>
      </c>
      <c r="AT183" s="257" t="s">
        <v>220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802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803</v>
      </c>
      <c r="G184" s="260"/>
      <c r="H184" s="264">
        <v>26.289999999999999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248</v>
      </c>
      <c r="D185" s="245" t="s">
        <v>169</v>
      </c>
      <c r="E185" s="246" t="s">
        <v>286</v>
      </c>
      <c r="F185" s="247" t="s">
        <v>287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804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554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317</v>
      </c>
      <c r="F187" s="243" t="s">
        <v>318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253</v>
      </c>
      <c r="D188" s="245" t="s">
        <v>169</v>
      </c>
      <c r="E188" s="246" t="s">
        <v>555</v>
      </c>
      <c r="F188" s="247" t="s">
        <v>556</v>
      </c>
      <c r="G188" s="248" t="s">
        <v>180</v>
      </c>
      <c r="H188" s="249">
        <v>0.73399999999999999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805</v>
      </c>
    </row>
    <row r="189" s="2" customFormat="1" ht="21.75" customHeight="1">
      <c r="A189" s="38"/>
      <c r="B189" s="39"/>
      <c r="C189" s="245" t="s">
        <v>258</v>
      </c>
      <c r="D189" s="245" t="s">
        <v>169</v>
      </c>
      <c r="E189" s="246" t="s">
        <v>324</v>
      </c>
      <c r="F189" s="247" t="s">
        <v>325</v>
      </c>
      <c r="G189" s="248" t="s">
        <v>180</v>
      </c>
      <c r="H189" s="249">
        <v>0.73399999999999999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806</v>
      </c>
    </row>
    <row r="190" s="2" customFormat="1" ht="21.75" customHeight="1">
      <c r="A190" s="38"/>
      <c r="B190" s="39"/>
      <c r="C190" s="245" t="s">
        <v>262</v>
      </c>
      <c r="D190" s="245" t="s">
        <v>169</v>
      </c>
      <c r="E190" s="246" t="s">
        <v>328</v>
      </c>
      <c r="F190" s="247" t="s">
        <v>329</v>
      </c>
      <c r="G190" s="248" t="s">
        <v>180</v>
      </c>
      <c r="H190" s="249">
        <v>6.6059999999999999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807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808</v>
      </c>
      <c r="G191" s="260"/>
      <c r="H191" s="264">
        <v>6.6059999999999999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266</v>
      </c>
      <c r="D192" s="245" t="s">
        <v>169</v>
      </c>
      <c r="E192" s="246" t="s">
        <v>342</v>
      </c>
      <c r="F192" s="247" t="s">
        <v>343</v>
      </c>
      <c r="G192" s="248" t="s">
        <v>180</v>
      </c>
      <c r="H192" s="249">
        <v>0.73399999999999999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809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346</v>
      </c>
      <c r="F193" s="243" t="s">
        <v>347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349</v>
      </c>
      <c r="F194" s="247" t="s">
        <v>350</v>
      </c>
      <c r="G194" s="248" t="s">
        <v>180</v>
      </c>
      <c r="H194" s="249">
        <v>1.133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810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352</v>
      </c>
      <c r="F195" s="232" t="s">
        <v>353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P196+P200+P215+P219+P245+P248+P253+P302</f>
        <v>0</v>
      </c>
      <c r="Q195" s="237"/>
      <c r="R195" s="238">
        <f>R196+R200+R215+R219+R245+R248+R253+R302</f>
        <v>0.87119948000000003</v>
      </c>
      <c r="S195" s="237"/>
      <c r="T195" s="239">
        <f>T196+T200+T215+T219+T245+T248+T253+T302</f>
        <v>0.24777645000000001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BK196+BK200+BK215+BK219+BK245+BK248+BK253+BK302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563</v>
      </c>
      <c r="F196" s="243" t="s">
        <v>564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0.0027200000000000002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272</v>
      </c>
      <c r="D197" s="245" t="s">
        <v>169</v>
      </c>
      <c r="E197" s="246" t="s">
        <v>565</v>
      </c>
      <c r="F197" s="247" t="s">
        <v>566</v>
      </c>
      <c r="G197" s="248" t="s">
        <v>186</v>
      </c>
      <c r="H197" s="249">
        <v>1.7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0.0027200000000000002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248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248</v>
      </c>
      <c r="BM197" s="257" t="s">
        <v>811</v>
      </c>
    </row>
    <row r="198" s="13" customFormat="1">
      <c r="A198" s="13"/>
      <c r="B198" s="259"/>
      <c r="C198" s="260"/>
      <c r="D198" s="261" t="s">
        <v>175</v>
      </c>
      <c r="E198" s="262" t="s">
        <v>467</v>
      </c>
      <c r="F198" s="263" t="s">
        <v>812</v>
      </c>
      <c r="G198" s="260"/>
      <c r="H198" s="264">
        <v>1.7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175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166</v>
      </c>
    </row>
    <row r="199" s="2" customFormat="1" ht="21.75" customHeight="1">
      <c r="A199" s="38"/>
      <c r="B199" s="39"/>
      <c r="C199" s="245" t="s">
        <v>278</v>
      </c>
      <c r="D199" s="245" t="s">
        <v>169</v>
      </c>
      <c r="E199" s="246" t="s">
        <v>569</v>
      </c>
      <c r="F199" s="247" t="s">
        <v>570</v>
      </c>
      <c r="G199" s="248" t="s">
        <v>571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248</v>
      </c>
      <c r="AT199" s="257" t="s">
        <v>169</v>
      </c>
      <c r="AU199" s="257" t="s">
        <v>91</v>
      </c>
      <c r="AY199" s="17" t="s">
        <v>166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248</v>
      </c>
      <c r="BM199" s="257" t="s">
        <v>813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361</v>
      </c>
      <c r="F200" s="243" t="s">
        <v>362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166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285</v>
      </c>
      <c r="D201" s="245" t="s">
        <v>169</v>
      </c>
      <c r="E201" s="246" t="s">
        <v>364</v>
      </c>
      <c r="F201" s="247" t="s">
        <v>365</v>
      </c>
      <c r="G201" s="248" t="s">
        <v>256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248</v>
      </c>
      <c r="AT201" s="257" t="s">
        <v>169</v>
      </c>
      <c r="AU201" s="257" t="s">
        <v>91</v>
      </c>
      <c r="AY201" s="17" t="s">
        <v>166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248</v>
      </c>
      <c r="BM201" s="257" t="s">
        <v>814</v>
      </c>
    </row>
    <row r="202" s="13" customFormat="1">
      <c r="A202" s="13"/>
      <c r="B202" s="259"/>
      <c r="C202" s="260"/>
      <c r="D202" s="261" t="s">
        <v>175</v>
      </c>
      <c r="E202" s="262" t="s">
        <v>470</v>
      </c>
      <c r="F202" s="263" t="s">
        <v>173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175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166</v>
      </c>
    </row>
    <row r="203" s="2" customFormat="1" ht="21.75" customHeight="1">
      <c r="A203" s="38"/>
      <c r="B203" s="39"/>
      <c r="C203" s="282" t="s">
        <v>290</v>
      </c>
      <c r="D203" s="282" t="s">
        <v>220</v>
      </c>
      <c r="E203" s="283" t="s">
        <v>574</v>
      </c>
      <c r="F203" s="284" t="s">
        <v>575</v>
      </c>
      <c r="G203" s="285" t="s">
        <v>256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327</v>
      </c>
      <c r="AT203" s="257" t="s">
        <v>220</v>
      </c>
      <c r="AU203" s="257" t="s">
        <v>91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248</v>
      </c>
      <c r="BM203" s="257" t="s">
        <v>815</v>
      </c>
    </row>
    <row r="204" s="13" customFormat="1">
      <c r="A204" s="13"/>
      <c r="B204" s="259"/>
      <c r="C204" s="260"/>
      <c r="D204" s="261" t="s">
        <v>175</v>
      </c>
      <c r="E204" s="262" t="s">
        <v>1</v>
      </c>
      <c r="F204" s="263" t="s">
        <v>470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175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166</v>
      </c>
    </row>
    <row r="205" s="2" customFormat="1" ht="16.5" customHeight="1">
      <c r="A205" s="38"/>
      <c r="B205" s="39"/>
      <c r="C205" s="282" t="s">
        <v>296</v>
      </c>
      <c r="D205" s="282" t="s">
        <v>220</v>
      </c>
      <c r="E205" s="283" t="s">
        <v>376</v>
      </c>
      <c r="F205" s="284" t="s">
        <v>377</v>
      </c>
      <c r="G205" s="285" t="s">
        <v>378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327</v>
      </c>
      <c r="AT205" s="257" t="s">
        <v>220</v>
      </c>
      <c r="AU205" s="257" t="s">
        <v>91</v>
      </c>
      <c r="AY205" s="17" t="s">
        <v>166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248</v>
      </c>
      <c r="BM205" s="257" t="s">
        <v>816</v>
      </c>
    </row>
    <row r="206" s="13" customFormat="1">
      <c r="A206" s="13"/>
      <c r="B206" s="259"/>
      <c r="C206" s="260"/>
      <c r="D206" s="261" t="s">
        <v>175</v>
      </c>
      <c r="E206" s="262" t="s">
        <v>1</v>
      </c>
      <c r="F206" s="263" t="s">
        <v>578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175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166</v>
      </c>
    </row>
    <row r="207" s="2" customFormat="1" ht="16.5" customHeight="1">
      <c r="A207" s="38"/>
      <c r="B207" s="39"/>
      <c r="C207" s="245" t="s">
        <v>301</v>
      </c>
      <c r="D207" s="245" t="s">
        <v>169</v>
      </c>
      <c r="E207" s="246" t="s">
        <v>579</v>
      </c>
      <c r="F207" s="247" t="s">
        <v>580</v>
      </c>
      <c r="G207" s="248" t="s">
        <v>256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248</v>
      </c>
      <c r="AT207" s="257" t="s">
        <v>169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248</v>
      </c>
      <c r="BM207" s="257" t="s">
        <v>817</v>
      </c>
    </row>
    <row r="208" s="13" customFormat="1">
      <c r="A208" s="13"/>
      <c r="B208" s="259"/>
      <c r="C208" s="260"/>
      <c r="D208" s="261" t="s">
        <v>175</v>
      </c>
      <c r="E208" s="262" t="s">
        <v>1</v>
      </c>
      <c r="F208" s="263" t="s">
        <v>470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175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166</v>
      </c>
    </row>
    <row r="209" s="2" customFormat="1" ht="21.75" customHeight="1">
      <c r="A209" s="38"/>
      <c r="B209" s="39"/>
      <c r="C209" s="245" t="s">
        <v>306</v>
      </c>
      <c r="D209" s="245" t="s">
        <v>169</v>
      </c>
      <c r="E209" s="246" t="s">
        <v>386</v>
      </c>
      <c r="F209" s="247" t="s">
        <v>387</v>
      </c>
      <c r="G209" s="248" t="s">
        <v>256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248</v>
      </c>
      <c r="AT209" s="257" t="s">
        <v>169</v>
      </c>
      <c r="AU209" s="257" t="s">
        <v>91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248</v>
      </c>
      <c r="BM209" s="257" t="s">
        <v>818</v>
      </c>
    </row>
    <row r="210" s="13" customFormat="1">
      <c r="A210" s="13"/>
      <c r="B210" s="259"/>
      <c r="C210" s="260"/>
      <c r="D210" s="261" t="s">
        <v>175</v>
      </c>
      <c r="E210" s="262" t="s">
        <v>1</v>
      </c>
      <c r="F210" s="263" t="s">
        <v>470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175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166</v>
      </c>
    </row>
    <row r="211" s="2" customFormat="1" ht="21.75" customHeight="1">
      <c r="A211" s="38"/>
      <c r="B211" s="39"/>
      <c r="C211" s="245" t="s">
        <v>311</v>
      </c>
      <c r="D211" s="245" t="s">
        <v>169</v>
      </c>
      <c r="E211" s="246" t="s">
        <v>583</v>
      </c>
      <c r="F211" s="247" t="s">
        <v>584</v>
      </c>
      <c r="G211" s="248" t="s">
        <v>256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248</v>
      </c>
      <c r="AT211" s="257" t="s">
        <v>169</v>
      </c>
      <c r="AU211" s="257" t="s">
        <v>91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248</v>
      </c>
      <c r="BM211" s="257" t="s">
        <v>819</v>
      </c>
    </row>
    <row r="212" s="13" customFormat="1">
      <c r="A212" s="13"/>
      <c r="B212" s="259"/>
      <c r="C212" s="260"/>
      <c r="D212" s="261" t="s">
        <v>175</v>
      </c>
      <c r="E212" s="262" t="s">
        <v>1</v>
      </c>
      <c r="F212" s="263" t="s">
        <v>470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175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166</v>
      </c>
    </row>
    <row r="213" s="2" customFormat="1" ht="21.75" customHeight="1">
      <c r="A213" s="38"/>
      <c r="B213" s="39"/>
      <c r="C213" s="282" t="s">
        <v>319</v>
      </c>
      <c r="D213" s="282" t="s">
        <v>220</v>
      </c>
      <c r="E213" s="283" t="s">
        <v>586</v>
      </c>
      <c r="F213" s="284" t="s">
        <v>587</v>
      </c>
      <c r="G213" s="285" t="s">
        <v>256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327</v>
      </c>
      <c r="AT213" s="257" t="s">
        <v>220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248</v>
      </c>
      <c r="BM213" s="257" t="s">
        <v>820</v>
      </c>
    </row>
    <row r="214" s="2" customFormat="1" ht="21.75" customHeight="1">
      <c r="A214" s="38"/>
      <c r="B214" s="39"/>
      <c r="C214" s="245" t="s">
        <v>323</v>
      </c>
      <c r="D214" s="245" t="s">
        <v>169</v>
      </c>
      <c r="E214" s="246" t="s">
        <v>390</v>
      </c>
      <c r="F214" s="247" t="s">
        <v>391</v>
      </c>
      <c r="G214" s="248" t="s">
        <v>180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248</v>
      </c>
      <c r="AT214" s="257" t="s">
        <v>169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248</v>
      </c>
      <c r="BM214" s="257" t="s">
        <v>821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590</v>
      </c>
      <c r="F215" s="243" t="s">
        <v>591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166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327</v>
      </c>
      <c r="D216" s="245" t="s">
        <v>169</v>
      </c>
      <c r="E216" s="246" t="s">
        <v>592</v>
      </c>
      <c r="F216" s="247" t="s">
        <v>593</v>
      </c>
      <c r="G216" s="248" t="s">
        <v>256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248</v>
      </c>
      <c r="AT216" s="257" t="s">
        <v>169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248</v>
      </c>
      <c r="BM216" s="257" t="s">
        <v>822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21.75" customHeight="1">
      <c r="A218" s="38"/>
      <c r="B218" s="39"/>
      <c r="C218" s="245" t="s">
        <v>289</v>
      </c>
      <c r="D218" s="245" t="s">
        <v>169</v>
      </c>
      <c r="E218" s="246" t="s">
        <v>595</v>
      </c>
      <c r="F218" s="247" t="s">
        <v>596</v>
      </c>
      <c r="G218" s="248" t="s">
        <v>571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248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248</v>
      </c>
      <c r="BM218" s="257" t="s">
        <v>823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598</v>
      </c>
      <c r="F219" s="243" t="s">
        <v>599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SUM(P220:P244)</f>
        <v>0</v>
      </c>
      <c r="Q219" s="237"/>
      <c r="R219" s="238">
        <f>SUM(R220:R244)</f>
        <v>0.088049100000000005</v>
      </c>
      <c r="S219" s="237"/>
      <c r="T219" s="239">
        <f>SUM(T220:T244)</f>
        <v>0.1230585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166</v>
      </c>
      <c r="BK219" s="242">
        <f>SUM(BK220:BK244)</f>
        <v>0</v>
      </c>
    </row>
    <row r="220" s="2" customFormat="1" ht="16.5" customHeight="1">
      <c r="A220" s="38"/>
      <c r="B220" s="39"/>
      <c r="C220" s="245" t="s">
        <v>336</v>
      </c>
      <c r="D220" s="245" t="s">
        <v>169</v>
      </c>
      <c r="E220" s="246" t="s">
        <v>600</v>
      </c>
      <c r="F220" s="247" t="s">
        <v>601</v>
      </c>
      <c r="G220" s="248" t="s">
        <v>172</v>
      </c>
      <c r="H220" s="249">
        <v>16.530000000000001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0.053722499999999999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248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248</v>
      </c>
      <c r="BM220" s="257" t="s">
        <v>824</v>
      </c>
    </row>
    <row r="221" s="13" customFormat="1">
      <c r="A221" s="13"/>
      <c r="B221" s="259"/>
      <c r="C221" s="260"/>
      <c r="D221" s="261" t="s">
        <v>175</v>
      </c>
      <c r="E221" s="262" t="s">
        <v>462</v>
      </c>
      <c r="F221" s="263" t="s">
        <v>825</v>
      </c>
      <c r="G221" s="260"/>
      <c r="H221" s="264">
        <v>16.530000000000001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2" customFormat="1" ht="21.75" customHeight="1">
      <c r="A222" s="38"/>
      <c r="B222" s="39"/>
      <c r="C222" s="245" t="s">
        <v>341</v>
      </c>
      <c r="D222" s="245" t="s">
        <v>169</v>
      </c>
      <c r="E222" s="246" t="s">
        <v>604</v>
      </c>
      <c r="F222" s="247" t="s">
        <v>605</v>
      </c>
      <c r="G222" s="248" t="s">
        <v>172</v>
      </c>
      <c r="H222" s="249">
        <v>7.2000000000000002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0.0032499999999999999</v>
      </c>
      <c r="T222" s="256">
        <f>S222*H222</f>
        <v>0.023400000000000001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248</v>
      </c>
      <c r="AT222" s="257" t="s">
        <v>169</v>
      </c>
      <c r="AU222" s="257" t="s">
        <v>91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248</v>
      </c>
      <c r="BM222" s="257" t="s">
        <v>826</v>
      </c>
    </row>
    <row r="223" s="13" customFormat="1">
      <c r="A223" s="13"/>
      <c r="B223" s="259"/>
      <c r="C223" s="260"/>
      <c r="D223" s="261" t="s">
        <v>175</v>
      </c>
      <c r="E223" s="262" t="s">
        <v>493</v>
      </c>
      <c r="F223" s="263" t="s">
        <v>827</v>
      </c>
      <c r="G223" s="260"/>
      <c r="H223" s="264">
        <v>7.2000000000000002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175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166</v>
      </c>
    </row>
    <row r="224" s="2" customFormat="1" ht="21.75" customHeight="1">
      <c r="A224" s="38"/>
      <c r="B224" s="39"/>
      <c r="C224" s="245" t="s">
        <v>348</v>
      </c>
      <c r="D224" s="245" t="s">
        <v>169</v>
      </c>
      <c r="E224" s="246" t="s">
        <v>608</v>
      </c>
      <c r="F224" s="247" t="s">
        <v>609</v>
      </c>
      <c r="G224" s="248" t="s">
        <v>172</v>
      </c>
      <c r="H224" s="249">
        <v>16.530000000000001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0.00042999999999999999</v>
      </c>
      <c r="R224" s="255">
        <f>Q224*H224</f>
        <v>0.0071079000000000003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248</v>
      </c>
      <c r="AT224" s="257" t="s">
        <v>169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248</v>
      </c>
      <c r="BM224" s="257" t="s">
        <v>828</v>
      </c>
    </row>
    <row r="225" s="13" customFormat="1">
      <c r="A225" s="13"/>
      <c r="B225" s="259"/>
      <c r="C225" s="260"/>
      <c r="D225" s="261" t="s">
        <v>175</v>
      </c>
      <c r="E225" s="262" t="s">
        <v>1</v>
      </c>
      <c r="F225" s="263" t="s">
        <v>462</v>
      </c>
      <c r="G225" s="260"/>
      <c r="H225" s="264">
        <v>16.530000000000001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175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166</v>
      </c>
    </row>
    <row r="226" s="2" customFormat="1" ht="21.75" customHeight="1">
      <c r="A226" s="38"/>
      <c r="B226" s="39"/>
      <c r="C226" s="282" t="s">
        <v>356</v>
      </c>
      <c r="D226" s="282" t="s">
        <v>220</v>
      </c>
      <c r="E226" s="283" t="s">
        <v>611</v>
      </c>
      <c r="F226" s="284" t="s">
        <v>612</v>
      </c>
      <c r="G226" s="285" t="s">
        <v>186</v>
      </c>
      <c r="H226" s="286">
        <v>1.984</v>
      </c>
      <c r="I226" s="287"/>
      <c r="J226" s="288">
        <f>ROUND(I226*H226,2)</f>
        <v>0</v>
      </c>
      <c r="K226" s="289"/>
      <c r="L226" s="290"/>
      <c r="M226" s="291" t="s">
        <v>1</v>
      </c>
      <c r="N226" s="292" t="s">
        <v>42</v>
      </c>
      <c r="O226" s="91"/>
      <c r="P226" s="255">
        <f>O226*H226</f>
        <v>0</v>
      </c>
      <c r="Q226" s="255">
        <v>0.0177</v>
      </c>
      <c r="R226" s="255">
        <f>Q226*H226</f>
        <v>0.035116800000000004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327</v>
      </c>
      <c r="AT226" s="257" t="s">
        <v>220</v>
      </c>
      <c r="AU226" s="257" t="s">
        <v>91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248</v>
      </c>
      <c r="BM226" s="257" t="s">
        <v>829</v>
      </c>
    </row>
    <row r="227" s="13" customFormat="1">
      <c r="A227" s="13"/>
      <c r="B227" s="259"/>
      <c r="C227" s="260"/>
      <c r="D227" s="261" t="s">
        <v>175</v>
      </c>
      <c r="E227" s="262" t="s">
        <v>1</v>
      </c>
      <c r="F227" s="263" t="s">
        <v>614</v>
      </c>
      <c r="G227" s="260"/>
      <c r="H227" s="264">
        <v>1.653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175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166</v>
      </c>
    </row>
    <row r="228" s="13" customFormat="1">
      <c r="A228" s="13"/>
      <c r="B228" s="259"/>
      <c r="C228" s="260"/>
      <c r="D228" s="261" t="s">
        <v>175</v>
      </c>
      <c r="E228" s="260"/>
      <c r="F228" s="263" t="s">
        <v>830</v>
      </c>
      <c r="G228" s="260"/>
      <c r="H228" s="264">
        <v>1.984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4</v>
      </c>
      <c r="AX228" s="13" t="s">
        <v>84</v>
      </c>
      <c r="AY228" s="270" t="s">
        <v>166</v>
      </c>
    </row>
    <row r="229" s="2" customFormat="1" ht="21.75" customHeight="1">
      <c r="A229" s="38"/>
      <c r="B229" s="39"/>
      <c r="C229" s="245" t="s">
        <v>363</v>
      </c>
      <c r="D229" s="245" t="s">
        <v>169</v>
      </c>
      <c r="E229" s="246" t="s">
        <v>616</v>
      </c>
      <c r="F229" s="247" t="s">
        <v>617</v>
      </c>
      <c r="G229" s="248" t="s">
        <v>172</v>
      </c>
      <c r="H229" s="249">
        <v>7.2000000000000002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0.00042999999999999999</v>
      </c>
      <c r="R229" s="255">
        <f>Q229*H229</f>
        <v>0.0030959999999999998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248</v>
      </c>
      <c r="AT229" s="257" t="s">
        <v>169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248</v>
      </c>
      <c r="BM229" s="257" t="s">
        <v>831</v>
      </c>
    </row>
    <row r="230" s="13" customFormat="1">
      <c r="A230" s="13"/>
      <c r="B230" s="259"/>
      <c r="C230" s="260"/>
      <c r="D230" s="261" t="s">
        <v>175</v>
      </c>
      <c r="E230" s="262" t="s">
        <v>1</v>
      </c>
      <c r="F230" s="263" t="s">
        <v>493</v>
      </c>
      <c r="G230" s="260"/>
      <c r="H230" s="264">
        <v>7.2000000000000002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175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166</v>
      </c>
    </row>
    <row r="231" s="2" customFormat="1" ht="21.75" customHeight="1">
      <c r="A231" s="38"/>
      <c r="B231" s="39"/>
      <c r="C231" s="282" t="s">
        <v>367</v>
      </c>
      <c r="D231" s="282" t="s">
        <v>220</v>
      </c>
      <c r="E231" s="283" t="s">
        <v>611</v>
      </c>
      <c r="F231" s="284" t="s">
        <v>612</v>
      </c>
      <c r="G231" s="285" t="s">
        <v>186</v>
      </c>
      <c r="H231" s="286">
        <v>0.86399999999999999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0.015292800000000001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327</v>
      </c>
      <c r="AT231" s="257" t="s">
        <v>220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248</v>
      </c>
      <c r="BM231" s="257" t="s">
        <v>832</v>
      </c>
    </row>
    <row r="232" s="13" customFormat="1">
      <c r="A232" s="13"/>
      <c r="B232" s="259"/>
      <c r="C232" s="260"/>
      <c r="D232" s="261" t="s">
        <v>175</v>
      </c>
      <c r="E232" s="262" t="s">
        <v>1</v>
      </c>
      <c r="F232" s="263" t="s">
        <v>620</v>
      </c>
      <c r="G232" s="260"/>
      <c r="H232" s="264">
        <v>0.71999999999999997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166</v>
      </c>
    </row>
    <row r="233" s="13" customFormat="1">
      <c r="A233" s="13"/>
      <c r="B233" s="259"/>
      <c r="C233" s="260"/>
      <c r="D233" s="261" t="s">
        <v>175</v>
      </c>
      <c r="E233" s="260"/>
      <c r="F233" s="263" t="s">
        <v>833</v>
      </c>
      <c r="G233" s="260"/>
      <c r="H233" s="264">
        <v>0.86399999999999999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175</v>
      </c>
      <c r="AU233" s="270" t="s">
        <v>91</v>
      </c>
      <c r="AV233" s="13" t="s">
        <v>91</v>
      </c>
      <c r="AW233" s="13" t="s">
        <v>4</v>
      </c>
      <c r="AX233" s="13" t="s">
        <v>84</v>
      </c>
      <c r="AY233" s="270" t="s">
        <v>166</v>
      </c>
    </row>
    <row r="234" s="2" customFormat="1" ht="16.5" customHeight="1">
      <c r="A234" s="38"/>
      <c r="B234" s="39"/>
      <c r="C234" s="245" t="s">
        <v>371</v>
      </c>
      <c r="D234" s="245" t="s">
        <v>169</v>
      </c>
      <c r="E234" s="246" t="s">
        <v>622</v>
      </c>
      <c r="F234" s="247" t="s">
        <v>623</v>
      </c>
      <c r="G234" s="248" t="s">
        <v>186</v>
      </c>
      <c r="H234" s="249">
        <v>1.2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42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0.035299999999999998</v>
      </c>
      <c r="T234" s="256">
        <f>S234*H234</f>
        <v>0.042359999999999995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248</v>
      </c>
      <c r="AT234" s="257" t="s">
        <v>169</v>
      </c>
      <c r="AU234" s="257" t="s">
        <v>91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248</v>
      </c>
      <c r="BM234" s="257" t="s">
        <v>834</v>
      </c>
    </row>
    <row r="235" s="13" customFormat="1">
      <c r="A235" s="13"/>
      <c r="B235" s="259"/>
      <c r="C235" s="260"/>
      <c r="D235" s="261" t="s">
        <v>175</v>
      </c>
      <c r="E235" s="262" t="s">
        <v>1</v>
      </c>
      <c r="F235" s="263" t="s">
        <v>625</v>
      </c>
      <c r="G235" s="260"/>
      <c r="H235" s="264">
        <v>1.2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175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166</v>
      </c>
    </row>
    <row r="236" s="2" customFormat="1" ht="16.5" customHeight="1">
      <c r="A236" s="38"/>
      <c r="B236" s="39"/>
      <c r="C236" s="245" t="s">
        <v>375</v>
      </c>
      <c r="D236" s="245" t="s">
        <v>169</v>
      </c>
      <c r="E236" s="246" t="s">
        <v>626</v>
      </c>
      <c r="F236" s="247" t="s">
        <v>627</v>
      </c>
      <c r="G236" s="248" t="s">
        <v>256</v>
      </c>
      <c r="H236" s="249">
        <v>1.2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42</v>
      </c>
      <c r="O236" s="91"/>
      <c r="P236" s="255">
        <f>O236*H236</f>
        <v>0</v>
      </c>
      <c r="Q236" s="255">
        <v>0.0010200000000000001</v>
      </c>
      <c r="R236" s="255">
        <f>Q236*H236</f>
        <v>0.001224</v>
      </c>
      <c r="S236" s="255">
        <v>0.00298</v>
      </c>
      <c r="T236" s="256">
        <f>S236*H236</f>
        <v>0.0035759999999999998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248</v>
      </c>
      <c r="AT236" s="257" t="s">
        <v>169</v>
      </c>
      <c r="AU236" s="257" t="s">
        <v>91</v>
      </c>
      <c r="AY236" s="17" t="s">
        <v>166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248</v>
      </c>
      <c r="BM236" s="257" t="s">
        <v>835</v>
      </c>
    </row>
    <row r="237" s="13" customFormat="1">
      <c r="A237" s="13"/>
      <c r="B237" s="259"/>
      <c r="C237" s="260"/>
      <c r="D237" s="261" t="s">
        <v>175</v>
      </c>
      <c r="E237" s="262" t="s">
        <v>1</v>
      </c>
      <c r="F237" s="263" t="s">
        <v>625</v>
      </c>
      <c r="G237" s="260"/>
      <c r="H237" s="264">
        <v>1.2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175</v>
      </c>
      <c r="AU237" s="270" t="s">
        <v>91</v>
      </c>
      <c r="AV237" s="13" t="s">
        <v>91</v>
      </c>
      <c r="AW237" s="13" t="s">
        <v>32</v>
      </c>
      <c r="AX237" s="13" t="s">
        <v>84</v>
      </c>
      <c r="AY237" s="270" t="s">
        <v>166</v>
      </c>
    </row>
    <row r="238" s="2" customFormat="1" ht="16.5" customHeight="1">
      <c r="A238" s="38"/>
      <c r="B238" s="39"/>
      <c r="C238" s="282" t="s">
        <v>381</v>
      </c>
      <c r="D238" s="282" t="s">
        <v>220</v>
      </c>
      <c r="E238" s="283" t="s">
        <v>629</v>
      </c>
      <c r="F238" s="284" t="s">
        <v>630</v>
      </c>
      <c r="G238" s="285" t="s">
        <v>186</v>
      </c>
      <c r="H238" s="286">
        <v>1.3200000000000001</v>
      </c>
      <c r="I238" s="287"/>
      <c r="J238" s="288">
        <f>ROUND(I238*H238,2)</f>
        <v>0</v>
      </c>
      <c r="K238" s="289"/>
      <c r="L238" s="290"/>
      <c r="M238" s="291" t="s">
        <v>1</v>
      </c>
      <c r="N238" s="292" t="s">
        <v>42</v>
      </c>
      <c r="O238" s="91"/>
      <c r="P238" s="255">
        <f>O238*H238</f>
        <v>0</v>
      </c>
      <c r="Q238" s="255">
        <v>0.0177</v>
      </c>
      <c r="R238" s="255">
        <f>Q238*H238</f>
        <v>0.023364000000000003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327</v>
      </c>
      <c r="AT238" s="257" t="s">
        <v>220</v>
      </c>
      <c r="AU238" s="257" t="s">
        <v>91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248</v>
      </c>
      <c r="BM238" s="257" t="s">
        <v>836</v>
      </c>
    </row>
    <row r="239" s="13" customFormat="1">
      <c r="A239" s="13"/>
      <c r="B239" s="259"/>
      <c r="C239" s="260"/>
      <c r="D239" s="261" t="s">
        <v>175</v>
      </c>
      <c r="E239" s="260"/>
      <c r="F239" s="263" t="s">
        <v>632</v>
      </c>
      <c r="G239" s="260"/>
      <c r="H239" s="264">
        <v>1.3200000000000001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175</v>
      </c>
      <c r="AU239" s="270" t="s">
        <v>91</v>
      </c>
      <c r="AV239" s="13" t="s">
        <v>91</v>
      </c>
      <c r="AW239" s="13" t="s">
        <v>4</v>
      </c>
      <c r="AX239" s="13" t="s">
        <v>84</v>
      </c>
      <c r="AY239" s="270" t="s">
        <v>166</v>
      </c>
    </row>
    <row r="240" s="2" customFormat="1" ht="16.5" customHeight="1">
      <c r="A240" s="38"/>
      <c r="B240" s="39"/>
      <c r="C240" s="245" t="s">
        <v>385</v>
      </c>
      <c r="D240" s="245" t="s">
        <v>169</v>
      </c>
      <c r="E240" s="246" t="s">
        <v>633</v>
      </c>
      <c r="F240" s="247" t="s">
        <v>634</v>
      </c>
      <c r="G240" s="248" t="s">
        <v>172</v>
      </c>
      <c r="H240" s="249">
        <v>23.73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0.00012</v>
      </c>
      <c r="R240" s="255">
        <f>Q240*H240</f>
        <v>0.0028476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248</v>
      </c>
      <c r="AT240" s="257" t="s">
        <v>169</v>
      </c>
      <c r="AU240" s="257" t="s">
        <v>91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248</v>
      </c>
      <c r="BM240" s="257" t="s">
        <v>837</v>
      </c>
    </row>
    <row r="241" s="13" customFormat="1">
      <c r="A241" s="13"/>
      <c r="B241" s="259"/>
      <c r="C241" s="260"/>
      <c r="D241" s="261" t="s">
        <v>175</v>
      </c>
      <c r="E241" s="262" t="s">
        <v>1</v>
      </c>
      <c r="F241" s="263" t="s">
        <v>636</v>
      </c>
      <c r="G241" s="260"/>
      <c r="H241" s="264">
        <v>23.73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175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166</v>
      </c>
    </row>
    <row r="242" s="2" customFormat="1" ht="16.5" customHeight="1">
      <c r="A242" s="38"/>
      <c r="B242" s="39"/>
      <c r="C242" s="245" t="s">
        <v>389</v>
      </c>
      <c r="D242" s="245" t="s">
        <v>169</v>
      </c>
      <c r="E242" s="246" t="s">
        <v>637</v>
      </c>
      <c r="F242" s="247" t="s">
        <v>638</v>
      </c>
      <c r="G242" s="248" t="s">
        <v>256</v>
      </c>
      <c r="H242" s="249">
        <v>47.460000000000001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248</v>
      </c>
      <c r="AT242" s="257" t="s">
        <v>169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248</v>
      </c>
      <c r="BM242" s="257" t="s">
        <v>838</v>
      </c>
    </row>
    <row r="243" s="13" customFormat="1">
      <c r="A243" s="13"/>
      <c r="B243" s="259"/>
      <c r="C243" s="260"/>
      <c r="D243" s="261" t="s">
        <v>175</v>
      </c>
      <c r="E243" s="262" t="s">
        <v>1</v>
      </c>
      <c r="F243" s="263" t="s">
        <v>640</v>
      </c>
      <c r="G243" s="260"/>
      <c r="H243" s="264">
        <v>47.460000000000001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32</v>
      </c>
      <c r="AX243" s="13" t="s">
        <v>84</v>
      </c>
      <c r="AY243" s="270" t="s">
        <v>166</v>
      </c>
    </row>
    <row r="244" s="2" customFormat="1" ht="21.75" customHeight="1">
      <c r="A244" s="38"/>
      <c r="B244" s="39"/>
      <c r="C244" s="245" t="s">
        <v>395</v>
      </c>
      <c r="D244" s="245" t="s">
        <v>169</v>
      </c>
      <c r="E244" s="246" t="s">
        <v>641</v>
      </c>
      <c r="F244" s="247" t="s">
        <v>642</v>
      </c>
      <c r="G244" s="248" t="s">
        <v>571</v>
      </c>
      <c r="H244" s="298"/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248</v>
      </c>
      <c r="AT244" s="257" t="s">
        <v>169</v>
      </c>
      <c r="AU244" s="257" t="s">
        <v>91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248</v>
      </c>
      <c r="BM244" s="257" t="s">
        <v>839</v>
      </c>
    </row>
    <row r="245" s="12" customFormat="1" ht="22.8" customHeight="1">
      <c r="A245" s="12"/>
      <c r="B245" s="229"/>
      <c r="C245" s="230"/>
      <c r="D245" s="231" t="s">
        <v>75</v>
      </c>
      <c r="E245" s="243" t="s">
        <v>644</v>
      </c>
      <c r="F245" s="243" t="s">
        <v>645</v>
      </c>
      <c r="G245" s="230"/>
      <c r="H245" s="230"/>
      <c r="I245" s="233"/>
      <c r="J245" s="244">
        <f>BK245</f>
        <v>0</v>
      </c>
      <c r="K245" s="230"/>
      <c r="L245" s="235"/>
      <c r="M245" s="236"/>
      <c r="N245" s="237"/>
      <c r="O245" s="237"/>
      <c r="P245" s="238">
        <f>SUM(P246:P247)</f>
        <v>0</v>
      </c>
      <c r="Q245" s="237"/>
      <c r="R245" s="238">
        <f>SUM(R246:R247)</f>
        <v>2.5600000000000002E-05</v>
      </c>
      <c r="S245" s="237"/>
      <c r="T245" s="239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0" t="s">
        <v>91</v>
      </c>
      <c r="AT245" s="241" t="s">
        <v>75</v>
      </c>
      <c r="AU245" s="241" t="s">
        <v>84</v>
      </c>
      <c r="AY245" s="240" t="s">
        <v>166</v>
      </c>
      <c r="BK245" s="242">
        <f>SUM(BK246:BK247)</f>
        <v>0</v>
      </c>
    </row>
    <row r="246" s="2" customFormat="1" ht="16.5" customHeight="1">
      <c r="A246" s="38"/>
      <c r="B246" s="39"/>
      <c r="C246" s="245" t="s">
        <v>400</v>
      </c>
      <c r="D246" s="245" t="s">
        <v>169</v>
      </c>
      <c r="E246" s="246" t="s">
        <v>646</v>
      </c>
      <c r="F246" s="247" t="s">
        <v>647</v>
      </c>
      <c r="G246" s="248" t="s">
        <v>186</v>
      </c>
      <c r="H246" s="249">
        <v>0.64000000000000001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4.0000000000000003E-05</v>
      </c>
      <c r="R246" s="255">
        <f>Q246*H246</f>
        <v>2.5600000000000002E-05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248</v>
      </c>
      <c r="AT246" s="257" t="s">
        <v>169</v>
      </c>
      <c r="AU246" s="257" t="s">
        <v>91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248</v>
      </c>
      <c r="BM246" s="257" t="s">
        <v>840</v>
      </c>
    </row>
    <row r="247" s="13" customFormat="1">
      <c r="A247" s="13"/>
      <c r="B247" s="259"/>
      <c r="C247" s="260"/>
      <c r="D247" s="261" t="s">
        <v>175</v>
      </c>
      <c r="E247" s="262" t="s">
        <v>649</v>
      </c>
      <c r="F247" s="263" t="s">
        <v>650</v>
      </c>
      <c r="G247" s="260"/>
      <c r="H247" s="264">
        <v>0.64000000000000001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175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166</v>
      </c>
    </row>
    <row r="248" s="12" customFormat="1" ht="22.8" customHeight="1">
      <c r="A248" s="12"/>
      <c r="B248" s="229"/>
      <c r="C248" s="230"/>
      <c r="D248" s="231" t="s">
        <v>75</v>
      </c>
      <c r="E248" s="243" t="s">
        <v>651</v>
      </c>
      <c r="F248" s="243" t="s">
        <v>652</v>
      </c>
      <c r="G248" s="230"/>
      <c r="H248" s="230"/>
      <c r="I248" s="233"/>
      <c r="J248" s="244">
        <f>BK248</f>
        <v>0</v>
      </c>
      <c r="K248" s="230"/>
      <c r="L248" s="235"/>
      <c r="M248" s="236"/>
      <c r="N248" s="237"/>
      <c r="O248" s="237"/>
      <c r="P248" s="238">
        <f>SUM(P249:P252)</f>
        <v>0</v>
      </c>
      <c r="Q248" s="237"/>
      <c r="R248" s="238">
        <f>SUM(R249:R252)</f>
        <v>0.0053939999999999995</v>
      </c>
      <c r="S248" s="237"/>
      <c r="T248" s="239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40" t="s">
        <v>91</v>
      </c>
      <c r="AT248" s="241" t="s">
        <v>75</v>
      </c>
      <c r="AU248" s="241" t="s">
        <v>84</v>
      </c>
      <c r="AY248" s="240" t="s">
        <v>166</v>
      </c>
      <c r="BK248" s="242">
        <f>SUM(BK249:BK252)</f>
        <v>0</v>
      </c>
    </row>
    <row r="249" s="2" customFormat="1" ht="21.75" customHeight="1">
      <c r="A249" s="38"/>
      <c r="B249" s="39"/>
      <c r="C249" s="245" t="s">
        <v>404</v>
      </c>
      <c r="D249" s="245" t="s">
        <v>169</v>
      </c>
      <c r="E249" s="246" t="s">
        <v>653</v>
      </c>
      <c r="F249" s="247" t="s">
        <v>654</v>
      </c>
      <c r="G249" s="248" t="s">
        <v>256</v>
      </c>
      <c r="H249" s="249">
        <v>1.24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0.0043499999999999997</v>
      </c>
      <c r="R249" s="255">
        <f>Q249*H249</f>
        <v>0.0053939999999999995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248</v>
      </c>
      <c r="AT249" s="257" t="s">
        <v>169</v>
      </c>
      <c r="AU249" s="257" t="s">
        <v>91</v>
      </c>
      <c r="AY249" s="17" t="s">
        <v>166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248</v>
      </c>
      <c r="BM249" s="257" t="s">
        <v>841</v>
      </c>
    </row>
    <row r="250" s="13" customFormat="1">
      <c r="A250" s="13"/>
      <c r="B250" s="259"/>
      <c r="C250" s="260"/>
      <c r="D250" s="261" t="s">
        <v>175</v>
      </c>
      <c r="E250" s="262" t="s">
        <v>1</v>
      </c>
      <c r="F250" s="263" t="s">
        <v>656</v>
      </c>
      <c r="G250" s="260"/>
      <c r="H250" s="264">
        <v>0.59999999999999998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175</v>
      </c>
      <c r="AU250" s="270" t="s">
        <v>91</v>
      </c>
      <c r="AV250" s="13" t="s">
        <v>91</v>
      </c>
      <c r="AW250" s="13" t="s">
        <v>32</v>
      </c>
      <c r="AX250" s="13" t="s">
        <v>76</v>
      </c>
      <c r="AY250" s="270" t="s">
        <v>166</v>
      </c>
    </row>
    <row r="251" s="13" customFormat="1">
      <c r="A251" s="13"/>
      <c r="B251" s="259"/>
      <c r="C251" s="260"/>
      <c r="D251" s="261" t="s">
        <v>175</v>
      </c>
      <c r="E251" s="262" t="s">
        <v>1</v>
      </c>
      <c r="F251" s="263" t="s">
        <v>657</v>
      </c>
      <c r="G251" s="260"/>
      <c r="H251" s="264">
        <v>0.64000000000000001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175</v>
      </c>
      <c r="AU251" s="270" t="s">
        <v>91</v>
      </c>
      <c r="AV251" s="13" t="s">
        <v>91</v>
      </c>
      <c r="AW251" s="13" t="s">
        <v>32</v>
      </c>
      <c r="AX251" s="13" t="s">
        <v>76</v>
      </c>
      <c r="AY251" s="270" t="s">
        <v>166</v>
      </c>
    </row>
    <row r="252" s="14" customFormat="1">
      <c r="A252" s="14"/>
      <c r="B252" s="271"/>
      <c r="C252" s="272"/>
      <c r="D252" s="261" t="s">
        <v>175</v>
      </c>
      <c r="E252" s="273" t="s">
        <v>1</v>
      </c>
      <c r="F252" s="274" t="s">
        <v>183</v>
      </c>
      <c r="G252" s="272"/>
      <c r="H252" s="275">
        <v>1.24</v>
      </c>
      <c r="I252" s="276"/>
      <c r="J252" s="272"/>
      <c r="K252" s="272"/>
      <c r="L252" s="277"/>
      <c r="M252" s="278"/>
      <c r="N252" s="279"/>
      <c r="O252" s="279"/>
      <c r="P252" s="279"/>
      <c r="Q252" s="279"/>
      <c r="R252" s="279"/>
      <c r="S252" s="279"/>
      <c r="T252" s="28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1" t="s">
        <v>175</v>
      </c>
      <c r="AU252" s="281" t="s">
        <v>91</v>
      </c>
      <c r="AV252" s="14" t="s">
        <v>173</v>
      </c>
      <c r="AW252" s="14" t="s">
        <v>32</v>
      </c>
      <c r="AX252" s="14" t="s">
        <v>84</v>
      </c>
      <c r="AY252" s="281" t="s">
        <v>166</v>
      </c>
    </row>
    <row r="253" s="12" customFormat="1" ht="22.8" customHeight="1">
      <c r="A253" s="12"/>
      <c r="B253" s="229"/>
      <c r="C253" s="230"/>
      <c r="D253" s="231" t="s">
        <v>75</v>
      </c>
      <c r="E253" s="243" t="s">
        <v>393</v>
      </c>
      <c r="F253" s="243" t="s">
        <v>394</v>
      </c>
      <c r="G253" s="230"/>
      <c r="H253" s="230"/>
      <c r="I253" s="233"/>
      <c r="J253" s="244">
        <f>BK253</f>
        <v>0</v>
      </c>
      <c r="K253" s="230"/>
      <c r="L253" s="235"/>
      <c r="M253" s="236"/>
      <c r="N253" s="237"/>
      <c r="O253" s="237"/>
      <c r="P253" s="238">
        <f>SUM(P254:P301)</f>
        <v>0</v>
      </c>
      <c r="Q253" s="237"/>
      <c r="R253" s="238">
        <f>SUM(R254:R301)</f>
        <v>0.22860576000000002</v>
      </c>
      <c r="S253" s="237"/>
      <c r="T253" s="239">
        <f>SUM(T254:T301)</f>
        <v>0.014186099999999998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40" t="s">
        <v>91</v>
      </c>
      <c r="AT253" s="241" t="s">
        <v>75</v>
      </c>
      <c r="AU253" s="241" t="s">
        <v>84</v>
      </c>
      <c r="AY253" s="240" t="s">
        <v>166</v>
      </c>
      <c r="BK253" s="242">
        <f>SUM(BK254:BK301)</f>
        <v>0</v>
      </c>
    </row>
    <row r="254" s="2" customFormat="1" ht="21.75" customHeight="1">
      <c r="A254" s="38"/>
      <c r="B254" s="39"/>
      <c r="C254" s="245" t="s">
        <v>409</v>
      </c>
      <c r="D254" s="245" t="s">
        <v>169</v>
      </c>
      <c r="E254" s="246" t="s">
        <v>658</v>
      </c>
      <c r="F254" s="247" t="s">
        <v>659</v>
      </c>
      <c r="G254" s="248" t="s">
        <v>186</v>
      </c>
      <c r="H254" s="249">
        <v>3.3130000000000002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6.0000000000000002E-05</v>
      </c>
      <c r="R254" s="255">
        <f>Q254*H254</f>
        <v>0.00019878000000000002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248</v>
      </c>
      <c r="AT254" s="257" t="s">
        <v>169</v>
      </c>
      <c r="AU254" s="257" t="s">
        <v>91</v>
      </c>
      <c r="AY254" s="17" t="s">
        <v>166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248</v>
      </c>
      <c r="BM254" s="257" t="s">
        <v>842</v>
      </c>
    </row>
    <row r="255" s="13" customFormat="1">
      <c r="A255" s="13"/>
      <c r="B255" s="259"/>
      <c r="C255" s="260"/>
      <c r="D255" s="261" t="s">
        <v>175</v>
      </c>
      <c r="E255" s="262" t="s">
        <v>475</v>
      </c>
      <c r="F255" s="263" t="s">
        <v>843</v>
      </c>
      <c r="G255" s="260"/>
      <c r="H255" s="264">
        <v>3.3130000000000002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175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166</v>
      </c>
    </row>
    <row r="256" s="2" customFormat="1" ht="21.75" customHeight="1">
      <c r="A256" s="38"/>
      <c r="B256" s="39"/>
      <c r="C256" s="245" t="s">
        <v>413</v>
      </c>
      <c r="D256" s="245" t="s">
        <v>169</v>
      </c>
      <c r="E256" s="246" t="s">
        <v>396</v>
      </c>
      <c r="F256" s="247" t="s">
        <v>397</v>
      </c>
      <c r="G256" s="248" t="s">
        <v>186</v>
      </c>
      <c r="H256" s="249">
        <v>4.4550000000000001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42</v>
      </c>
      <c r="O256" s="91"/>
      <c r="P256" s="255">
        <f>O256*H256</f>
        <v>0</v>
      </c>
      <c r="Q256" s="255">
        <v>0.00012999999999999999</v>
      </c>
      <c r="R256" s="255">
        <f>Q256*H256</f>
        <v>0.00057914999999999996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248</v>
      </c>
      <c r="AT256" s="257" t="s">
        <v>169</v>
      </c>
      <c r="AU256" s="257" t="s">
        <v>91</v>
      </c>
      <c r="AY256" s="17" t="s">
        <v>166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91</v>
      </c>
      <c r="BK256" s="258">
        <f>ROUND(I256*H256,2)</f>
        <v>0</v>
      </c>
      <c r="BL256" s="17" t="s">
        <v>248</v>
      </c>
      <c r="BM256" s="257" t="s">
        <v>844</v>
      </c>
    </row>
    <row r="257" s="13" customFormat="1">
      <c r="A257" s="13"/>
      <c r="B257" s="259"/>
      <c r="C257" s="260"/>
      <c r="D257" s="261" t="s">
        <v>175</v>
      </c>
      <c r="E257" s="262" t="s">
        <v>1</v>
      </c>
      <c r="F257" s="263" t="s">
        <v>663</v>
      </c>
      <c r="G257" s="260"/>
      <c r="H257" s="264">
        <v>4.4550000000000001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175</v>
      </c>
      <c r="AU257" s="270" t="s">
        <v>91</v>
      </c>
      <c r="AV257" s="13" t="s">
        <v>91</v>
      </c>
      <c r="AW257" s="13" t="s">
        <v>32</v>
      </c>
      <c r="AX257" s="13" t="s">
        <v>84</v>
      </c>
      <c r="AY257" s="270" t="s">
        <v>166</v>
      </c>
    </row>
    <row r="258" s="2" customFormat="1" ht="21.75" customHeight="1">
      <c r="A258" s="38"/>
      <c r="B258" s="39"/>
      <c r="C258" s="245" t="s">
        <v>417</v>
      </c>
      <c r="D258" s="245" t="s">
        <v>169</v>
      </c>
      <c r="E258" s="246" t="s">
        <v>401</v>
      </c>
      <c r="F258" s="247" t="s">
        <v>402</v>
      </c>
      <c r="G258" s="248" t="s">
        <v>186</v>
      </c>
      <c r="H258" s="249">
        <v>1.1419999999999999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0.00012</v>
      </c>
      <c r="R258" s="255">
        <f>Q258*H258</f>
        <v>0.00013704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248</v>
      </c>
      <c r="AT258" s="257" t="s">
        <v>169</v>
      </c>
      <c r="AU258" s="257" t="s">
        <v>91</v>
      </c>
      <c r="AY258" s="17" t="s">
        <v>166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248</v>
      </c>
      <c r="BM258" s="257" t="s">
        <v>845</v>
      </c>
    </row>
    <row r="259" s="13" customFormat="1">
      <c r="A259" s="13"/>
      <c r="B259" s="259"/>
      <c r="C259" s="260"/>
      <c r="D259" s="261" t="s">
        <v>175</v>
      </c>
      <c r="E259" s="262" t="s">
        <v>100</v>
      </c>
      <c r="F259" s="263" t="s">
        <v>665</v>
      </c>
      <c r="G259" s="260"/>
      <c r="H259" s="264">
        <v>1.1419999999999999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175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166</v>
      </c>
    </row>
    <row r="260" s="2" customFormat="1" ht="21.75" customHeight="1">
      <c r="A260" s="38"/>
      <c r="B260" s="39"/>
      <c r="C260" s="245" t="s">
        <v>421</v>
      </c>
      <c r="D260" s="245" t="s">
        <v>169</v>
      </c>
      <c r="E260" s="246" t="s">
        <v>666</v>
      </c>
      <c r="F260" s="247" t="s">
        <v>667</v>
      </c>
      <c r="G260" s="248" t="s">
        <v>186</v>
      </c>
      <c r="H260" s="249">
        <v>3.3130000000000002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0.00029</v>
      </c>
      <c r="R260" s="255">
        <f>Q260*H260</f>
        <v>0.00096077000000000001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248</v>
      </c>
      <c r="AT260" s="257" t="s">
        <v>169</v>
      </c>
      <c r="AU260" s="257" t="s">
        <v>91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248</v>
      </c>
      <c r="BM260" s="257" t="s">
        <v>846</v>
      </c>
    </row>
    <row r="261" s="13" customFormat="1">
      <c r="A261" s="13"/>
      <c r="B261" s="259"/>
      <c r="C261" s="260"/>
      <c r="D261" s="261" t="s">
        <v>175</v>
      </c>
      <c r="E261" s="262" t="s">
        <v>1</v>
      </c>
      <c r="F261" s="263" t="s">
        <v>475</v>
      </c>
      <c r="G261" s="260"/>
      <c r="H261" s="264">
        <v>3.3130000000000002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175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166</v>
      </c>
    </row>
    <row r="262" s="2" customFormat="1" ht="21.75" customHeight="1">
      <c r="A262" s="38"/>
      <c r="B262" s="39"/>
      <c r="C262" s="245" t="s">
        <v>426</v>
      </c>
      <c r="D262" s="245" t="s">
        <v>169</v>
      </c>
      <c r="E262" s="246" t="s">
        <v>669</v>
      </c>
      <c r="F262" s="247" t="s">
        <v>670</v>
      </c>
      <c r="G262" s="248" t="s">
        <v>186</v>
      </c>
      <c r="H262" s="249">
        <v>14.154999999999999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6.0000000000000002E-05</v>
      </c>
      <c r="R262" s="255">
        <f>Q262*H262</f>
        <v>0.00084929999999999999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248</v>
      </c>
      <c r="AT262" s="257" t="s">
        <v>169</v>
      </c>
      <c r="AU262" s="257" t="s">
        <v>91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248</v>
      </c>
      <c r="BM262" s="257" t="s">
        <v>847</v>
      </c>
    </row>
    <row r="263" s="13" customFormat="1">
      <c r="A263" s="13"/>
      <c r="B263" s="259"/>
      <c r="C263" s="260"/>
      <c r="D263" s="261" t="s">
        <v>175</v>
      </c>
      <c r="E263" s="262" t="s">
        <v>472</v>
      </c>
      <c r="F263" s="263" t="s">
        <v>848</v>
      </c>
      <c r="G263" s="260"/>
      <c r="H263" s="264">
        <v>10.75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175</v>
      </c>
      <c r="AU263" s="270" t="s">
        <v>91</v>
      </c>
      <c r="AV263" s="13" t="s">
        <v>91</v>
      </c>
      <c r="AW263" s="13" t="s">
        <v>32</v>
      </c>
      <c r="AX263" s="13" t="s">
        <v>76</v>
      </c>
      <c r="AY263" s="270" t="s">
        <v>166</v>
      </c>
    </row>
    <row r="264" s="13" customFormat="1">
      <c r="A264" s="13"/>
      <c r="B264" s="259"/>
      <c r="C264" s="260"/>
      <c r="D264" s="261" t="s">
        <v>175</v>
      </c>
      <c r="E264" s="262" t="s">
        <v>479</v>
      </c>
      <c r="F264" s="263" t="s">
        <v>673</v>
      </c>
      <c r="G264" s="260"/>
      <c r="H264" s="264">
        <v>11.824999999999999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175</v>
      </c>
      <c r="AU264" s="270" t="s">
        <v>91</v>
      </c>
      <c r="AV264" s="13" t="s">
        <v>91</v>
      </c>
      <c r="AW264" s="13" t="s">
        <v>32</v>
      </c>
      <c r="AX264" s="13" t="s">
        <v>76</v>
      </c>
      <c r="AY264" s="270" t="s">
        <v>166</v>
      </c>
    </row>
    <row r="265" s="13" customFormat="1">
      <c r="A265" s="13"/>
      <c r="B265" s="259"/>
      <c r="C265" s="260"/>
      <c r="D265" s="261" t="s">
        <v>175</v>
      </c>
      <c r="E265" s="262" t="s">
        <v>481</v>
      </c>
      <c r="F265" s="263" t="s">
        <v>674</v>
      </c>
      <c r="G265" s="260"/>
      <c r="H265" s="264">
        <v>9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175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166</v>
      </c>
    </row>
    <row r="266" s="13" customFormat="1">
      <c r="A266" s="13"/>
      <c r="B266" s="259"/>
      <c r="C266" s="260"/>
      <c r="D266" s="261" t="s">
        <v>175</v>
      </c>
      <c r="E266" s="262" t="s">
        <v>482</v>
      </c>
      <c r="F266" s="263" t="s">
        <v>675</v>
      </c>
      <c r="G266" s="260"/>
      <c r="H266" s="264">
        <v>2.3300000000000001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175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166</v>
      </c>
    </row>
    <row r="267" s="13" customFormat="1">
      <c r="A267" s="13"/>
      <c r="B267" s="259"/>
      <c r="C267" s="260"/>
      <c r="D267" s="261" t="s">
        <v>175</v>
      </c>
      <c r="E267" s="262" t="s">
        <v>1</v>
      </c>
      <c r="F267" s="263" t="s">
        <v>676</v>
      </c>
      <c r="G267" s="260"/>
      <c r="H267" s="264">
        <v>14.154999999999999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84</v>
      </c>
      <c r="AY267" s="270" t="s">
        <v>166</v>
      </c>
    </row>
    <row r="268" s="2" customFormat="1" ht="21.75" customHeight="1">
      <c r="A268" s="38"/>
      <c r="B268" s="39"/>
      <c r="C268" s="245" t="s">
        <v>433</v>
      </c>
      <c r="D268" s="245" t="s">
        <v>169</v>
      </c>
      <c r="E268" s="246" t="s">
        <v>677</v>
      </c>
      <c r="F268" s="247" t="s">
        <v>678</v>
      </c>
      <c r="G268" s="248" t="s">
        <v>186</v>
      </c>
      <c r="H268" s="249">
        <v>23.155000000000001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42</v>
      </c>
      <c r="O268" s="91"/>
      <c r="P268" s="255">
        <f>O268*H268</f>
        <v>0</v>
      </c>
      <c r="Q268" s="255">
        <v>0.00013999999999999999</v>
      </c>
      <c r="R268" s="255">
        <f>Q268*H268</f>
        <v>0.0032416999999999997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248</v>
      </c>
      <c r="AT268" s="257" t="s">
        <v>169</v>
      </c>
      <c r="AU268" s="257" t="s">
        <v>91</v>
      </c>
      <c r="AY268" s="17" t="s">
        <v>166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91</v>
      </c>
      <c r="BK268" s="258">
        <f>ROUND(I268*H268,2)</f>
        <v>0</v>
      </c>
      <c r="BL268" s="17" t="s">
        <v>248</v>
      </c>
      <c r="BM268" s="257" t="s">
        <v>849</v>
      </c>
    </row>
    <row r="269" s="13" customFormat="1">
      <c r="A269" s="13"/>
      <c r="B269" s="259"/>
      <c r="C269" s="260"/>
      <c r="D269" s="261" t="s">
        <v>175</v>
      </c>
      <c r="E269" s="262" t="s">
        <v>1</v>
      </c>
      <c r="F269" s="263" t="s">
        <v>680</v>
      </c>
      <c r="G269" s="260"/>
      <c r="H269" s="264">
        <v>23.155000000000001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175</v>
      </c>
      <c r="AU269" s="270" t="s">
        <v>91</v>
      </c>
      <c r="AV269" s="13" t="s">
        <v>91</v>
      </c>
      <c r="AW269" s="13" t="s">
        <v>32</v>
      </c>
      <c r="AX269" s="13" t="s">
        <v>84</v>
      </c>
      <c r="AY269" s="270" t="s">
        <v>166</v>
      </c>
    </row>
    <row r="270" s="2" customFormat="1" ht="21.75" customHeight="1">
      <c r="A270" s="38"/>
      <c r="B270" s="39"/>
      <c r="C270" s="245" t="s">
        <v>437</v>
      </c>
      <c r="D270" s="245" t="s">
        <v>169</v>
      </c>
      <c r="E270" s="246" t="s">
        <v>414</v>
      </c>
      <c r="F270" s="247" t="s">
        <v>415</v>
      </c>
      <c r="G270" s="248" t="s">
        <v>186</v>
      </c>
      <c r="H270" s="249">
        <v>23.155000000000001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42</v>
      </c>
      <c r="O270" s="91"/>
      <c r="P270" s="255">
        <f>O270*H270</f>
        <v>0</v>
      </c>
      <c r="Q270" s="255">
        <v>0.00012</v>
      </c>
      <c r="R270" s="255">
        <f>Q270*H270</f>
        <v>0.0027786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248</v>
      </c>
      <c r="AT270" s="257" t="s">
        <v>169</v>
      </c>
      <c r="AU270" s="257" t="s">
        <v>91</v>
      </c>
      <c r="AY270" s="17" t="s">
        <v>166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91</v>
      </c>
      <c r="BK270" s="258">
        <f>ROUND(I270*H270,2)</f>
        <v>0</v>
      </c>
      <c r="BL270" s="17" t="s">
        <v>248</v>
      </c>
      <c r="BM270" s="257" t="s">
        <v>850</v>
      </c>
    </row>
    <row r="271" s="13" customFormat="1">
      <c r="A271" s="13"/>
      <c r="B271" s="259"/>
      <c r="C271" s="260"/>
      <c r="D271" s="261" t="s">
        <v>175</v>
      </c>
      <c r="E271" s="262" t="s">
        <v>1</v>
      </c>
      <c r="F271" s="263" t="s">
        <v>680</v>
      </c>
      <c r="G271" s="260"/>
      <c r="H271" s="264">
        <v>23.155000000000001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175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166</v>
      </c>
    </row>
    <row r="272" s="2" customFormat="1" ht="21.75" customHeight="1">
      <c r="A272" s="38"/>
      <c r="B272" s="39"/>
      <c r="C272" s="245" t="s">
        <v>442</v>
      </c>
      <c r="D272" s="245" t="s">
        <v>169</v>
      </c>
      <c r="E272" s="246" t="s">
        <v>682</v>
      </c>
      <c r="F272" s="247" t="s">
        <v>683</v>
      </c>
      <c r="G272" s="248" t="s">
        <v>172</v>
      </c>
      <c r="H272" s="249">
        <v>18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1.0000000000000001E-05</v>
      </c>
      <c r="R272" s="255">
        <f>Q272*H272</f>
        <v>0.00018000000000000001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248</v>
      </c>
      <c r="AT272" s="257" t="s">
        <v>169</v>
      </c>
      <c r="AU272" s="257" t="s">
        <v>91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248</v>
      </c>
      <c r="BM272" s="257" t="s">
        <v>851</v>
      </c>
    </row>
    <row r="273" s="13" customFormat="1">
      <c r="A273" s="13"/>
      <c r="B273" s="259"/>
      <c r="C273" s="260"/>
      <c r="D273" s="261" t="s">
        <v>175</v>
      </c>
      <c r="E273" s="262" t="s">
        <v>1</v>
      </c>
      <c r="F273" s="263" t="s">
        <v>685</v>
      </c>
      <c r="G273" s="260"/>
      <c r="H273" s="264">
        <v>14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175</v>
      </c>
      <c r="AU273" s="270" t="s">
        <v>91</v>
      </c>
      <c r="AV273" s="13" t="s">
        <v>91</v>
      </c>
      <c r="AW273" s="13" t="s">
        <v>32</v>
      </c>
      <c r="AX273" s="13" t="s">
        <v>76</v>
      </c>
      <c r="AY273" s="270" t="s">
        <v>166</v>
      </c>
    </row>
    <row r="274" s="13" customFormat="1">
      <c r="A274" s="13"/>
      <c r="B274" s="259"/>
      <c r="C274" s="260"/>
      <c r="D274" s="261" t="s">
        <v>175</v>
      </c>
      <c r="E274" s="262" t="s">
        <v>1</v>
      </c>
      <c r="F274" s="263" t="s">
        <v>686</v>
      </c>
      <c r="G274" s="260"/>
      <c r="H274" s="264">
        <v>4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175</v>
      </c>
      <c r="AU274" s="270" t="s">
        <v>91</v>
      </c>
      <c r="AV274" s="13" t="s">
        <v>91</v>
      </c>
      <c r="AW274" s="13" t="s">
        <v>32</v>
      </c>
      <c r="AX274" s="13" t="s">
        <v>76</v>
      </c>
      <c r="AY274" s="270" t="s">
        <v>166</v>
      </c>
    </row>
    <row r="275" s="14" customFormat="1">
      <c r="A275" s="14"/>
      <c r="B275" s="271"/>
      <c r="C275" s="272"/>
      <c r="D275" s="261" t="s">
        <v>175</v>
      </c>
      <c r="E275" s="273" t="s">
        <v>485</v>
      </c>
      <c r="F275" s="274" t="s">
        <v>183</v>
      </c>
      <c r="G275" s="272"/>
      <c r="H275" s="275">
        <v>18</v>
      </c>
      <c r="I275" s="276"/>
      <c r="J275" s="272"/>
      <c r="K275" s="272"/>
      <c r="L275" s="277"/>
      <c r="M275" s="278"/>
      <c r="N275" s="279"/>
      <c r="O275" s="279"/>
      <c r="P275" s="279"/>
      <c r="Q275" s="279"/>
      <c r="R275" s="279"/>
      <c r="S275" s="279"/>
      <c r="T275" s="28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1" t="s">
        <v>175</v>
      </c>
      <c r="AU275" s="281" t="s">
        <v>91</v>
      </c>
      <c r="AV275" s="14" t="s">
        <v>173</v>
      </c>
      <c r="AW275" s="14" t="s">
        <v>32</v>
      </c>
      <c r="AX275" s="14" t="s">
        <v>84</v>
      </c>
      <c r="AY275" s="281" t="s">
        <v>166</v>
      </c>
    </row>
    <row r="276" s="2" customFormat="1" ht="21.75" customHeight="1">
      <c r="A276" s="38"/>
      <c r="B276" s="39"/>
      <c r="C276" s="245" t="s">
        <v>450</v>
      </c>
      <c r="D276" s="245" t="s">
        <v>169</v>
      </c>
      <c r="E276" s="246" t="s">
        <v>687</v>
      </c>
      <c r="F276" s="247" t="s">
        <v>688</v>
      </c>
      <c r="G276" s="248" t="s">
        <v>256</v>
      </c>
      <c r="H276" s="249">
        <v>10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0.00012</v>
      </c>
      <c r="R276" s="255">
        <f>Q276*H276</f>
        <v>0.0012000000000000001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248</v>
      </c>
      <c r="AT276" s="257" t="s">
        <v>169</v>
      </c>
      <c r="AU276" s="257" t="s">
        <v>91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248</v>
      </c>
      <c r="BM276" s="257" t="s">
        <v>852</v>
      </c>
    </row>
    <row r="277" s="13" customFormat="1">
      <c r="A277" s="13"/>
      <c r="B277" s="259"/>
      <c r="C277" s="260"/>
      <c r="D277" s="261" t="s">
        <v>175</v>
      </c>
      <c r="E277" s="262" t="s">
        <v>487</v>
      </c>
      <c r="F277" s="263" t="s">
        <v>690</v>
      </c>
      <c r="G277" s="260"/>
      <c r="H277" s="264">
        <v>10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175</v>
      </c>
      <c r="AU277" s="270" t="s">
        <v>91</v>
      </c>
      <c r="AV277" s="13" t="s">
        <v>91</v>
      </c>
      <c r="AW277" s="13" t="s">
        <v>32</v>
      </c>
      <c r="AX277" s="13" t="s">
        <v>84</v>
      </c>
      <c r="AY277" s="270" t="s">
        <v>166</v>
      </c>
    </row>
    <row r="278" s="2" customFormat="1" ht="21.75" customHeight="1">
      <c r="A278" s="38"/>
      <c r="B278" s="39"/>
      <c r="C278" s="245" t="s">
        <v>691</v>
      </c>
      <c r="D278" s="245" t="s">
        <v>169</v>
      </c>
      <c r="E278" s="246" t="s">
        <v>692</v>
      </c>
      <c r="F278" s="247" t="s">
        <v>693</v>
      </c>
      <c r="G278" s="248" t="s">
        <v>172</v>
      </c>
      <c r="H278" s="249">
        <v>18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42</v>
      </c>
      <c r="O278" s="91"/>
      <c r="P278" s="255">
        <f>O278*H278</f>
        <v>0</v>
      </c>
      <c r="Q278" s="255">
        <v>4.0000000000000003E-05</v>
      </c>
      <c r="R278" s="255">
        <f>Q278*H278</f>
        <v>0.00072000000000000005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248</v>
      </c>
      <c r="AT278" s="257" t="s">
        <v>169</v>
      </c>
      <c r="AU278" s="257" t="s">
        <v>91</v>
      </c>
      <c r="AY278" s="17" t="s">
        <v>166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91</v>
      </c>
      <c r="BK278" s="258">
        <f>ROUND(I278*H278,2)</f>
        <v>0</v>
      </c>
      <c r="BL278" s="17" t="s">
        <v>248</v>
      </c>
      <c r="BM278" s="257" t="s">
        <v>853</v>
      </c>
    </row>
    <row r="279" s="13" customFormat="1">
      <c r="A279" s="13"/>
      <c r="B279" s="259"/>
      <c r="C279" s="260"/>
      <c r="D279" s="261" t="s">
        <v>175</v>
      </c>
      <c r="E279" s="262" t="s">
        <v>1</v>
      </c>
      <c r="F279" s="263" t="s">
        <v>485</v>
      </c>
      <c r="G279" s="260"/>
      <c r="H279" s="264">
        <v>18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175</v>
      </c>
      <c r="AU279" s="270" t="s">
        <v>91</v>
      </c>
      <c r="AV279" s="13" t="s">
        <v>91</v>
      </c>
      <c r="AW279" s="13" t="s">
        <v>32</v>
      </c>
      <c r="AX279" s="13" t="s">
        <v>84</v>
      </c>
      <c r="AY279" s="270" t="s">
        <v>166</v>
      </c>
    </row>
    <row r="280" s="2" customFormat="1" ht="21.75" customHeight="1">
      <c r="A280" s="38"/>
      <c r="B280" s="39"/>
      <c r="C280" s="245" t="s">
        <v>695</v>
      </c>
      <c r="D280" s="245" t="s">
        <v>169</v>
      </c>
      <c r="E280" s="246" t="s">
        <v>696</v>
      </c>
      <c r="F280" s="247" t="s">
        <v>697</v>
      </c>
      <c r="G280" s="248" t="s">
        <v>256</v>
      </c>
      <c r="H280" s="249">
        <v>10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0.00012999999999999999</v>
      </c>
      <c r="R280" s="255">
        <f>Q280*H280</f>
        <v>0.0012999999999999999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248</v>
      </c>
      <c r="AT280" s="257" t="s">
        <v>169</v>
      </c>
      <c r="AU280" s="257" t="s">
        <v>91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248</v>
      </c>
      <c r="BM280" s="257" t="s">
        <v>854</v>
      </c>
    </row>
    <row r="281" s="13" customFormat="1">
      <c r="A281" s="13"/>
      <c r="B281" s="259"/>
      <c r="C281" s="260"/>
      <c r="D281" s="261" t="s">
        <v>175</v>
      </c>
      <c r="E281" s="262" t="s">
        <v>1</v>
      </c>
      <c r="F281" s="263" t="s">
        <v>487</v>
      </c>
      <c r="G281" s="260"/>
      <c r="H281" s="264">
        <v>10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175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166</v>
      </c>
    </row>
    <row r="282" s="2" customFormat="1" ht="21.75" customHeight="1">
      <c r="A282" s="38"/>
      <c r="B282" s="39"/>
      <c r="C282" s="245" t="s">
        <v>699</v>
      </c>
      <c r="D282" s="245" t="s">
        <v>169</v>
      </c>
      <c r="E282" s="246" t="s">
        <v>700</v>
      </c>
      <c r="F282" s="247" t="s">
        <v>701</v>
      </c>
      <c r="G282" s="248" t="s">
        <v>172</v>
      </c>
      <c r="H282" s="249">
        <v>18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4.0000000000000003E-05</v>
      </c>
      <c r="R282" s="255">
        <f>Q282*H282</f>
        <v>0.00072000000000000005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248</v>
      </c>
      <c r="AT282" s="257" t="s">
        <v>169</v>
      </c>
      <c r="AU282" s="257" t="s">
        <v>91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248</v>
      </c>
      <c r="BM282" s="257" t="s">
        <v>855</v>
      </c>
    </row>
    <row r="283" s="13" customFormat="1">
      <c r="A283" s="13"/>
      <c r="B283" s="259"/>
      <c r="C283" s="260"/>
      <c r="D283" s="261" t="s">
        <v>175</v>
      </c>
      <c r="E283" s="262" t="s">
        <v>1</v>
      </c>
      <c r="F283" s="263" t="s">
        <v>485</v>
      </c>
      <c r="G283" s="260"/>
      <c r="H283" s="264">
        <v>18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175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166</v>
      </c>
    </row>
    <row r="284" s="2" customFormat="1" ht="16.5" customHeight="1">
      <c r="A284" s="38"/>
      <c r="B284" s="39"/>
      <c r="C284" s="245" t="s">
        <v>703</v>
      </c>
      <c r="D284" s="245" t="s">
        <v>169</v>
      </c>
      <c r="E284" s="246" t="s">
        <v>704</v>
      </c>
      <c r="F284" s="247" t="s">
        <v>705</v>
      </c>
      <c r="G284" s="248" t="s">
        <v>186</v>
      </c>
      <c r="H284" s="249">
        <v>47.286999999999999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1.0000000000000001E-05</v>
      </c>
      <c r="R284" s="255">
        <f>Q284*H284</f>
        <v>0.00047287000000000002</v>
      </c>
      <c r="S284" s="255">
        <v>0.00014999999999999999</v>
      </c>
      <c r="T284" s="256">
        <f>S284*H284</f>
        <v>0.0070930499999999992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248</v>
      </c>
      <c r="AT284" s="257" t="s">
        <v>169</v>
      </c>
      <c r="AU284" s="257" t="s">
        <v>91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248</v>
      </c>
      <c r="BM284" s="257" t="s">
        <v>856</v>
      </c>
    </row>
    <row r="285" s="13" customFormat="1">
      <c r="A285" s="13"/>
      <c r="B285" s="259"/>
      <c r="C285" s="260"/>
      <c r="D285" s="261" t="s">
        <v>175</v>
      </c>
      <c r="E285" s="262" t="s">
        <v>1</v>
      </c>
      <c r="F285" s="263" t="s">
        <v>707</v>
      </c>
      <c r="G285" s="260"/>
      <c r="H285" s="264">
        <v>47.286999999999999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175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166</v>
      </c>
    </row>
    <row r="286" s="2" customFormat="1" ht="16.5" customHeight="1">
      <c r="A286" s="38"/>
      <c r="B286" s="39"/>
      <c r="C286" s="245" t="s">
        <v>708</v>
      </c>
      <c r="D286" s="245" t="s">
        <v>169</v>
      </c>
      <c r="E286" s="246" t="s">
        <v>709</v>
      </c>
      <c r="F286" s="247" t="s">
        <v>710</v>
      </c>
      <c r="G286" s="248" t="s">
        <v>186</v>
      </c>
      <c r="H286" s="249">
        <v>47.286999999999999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0</v>
      </c>
      <c r="R286" s="255">
        <f>Q286*H286</f>
        <v>0</v>
      </c>
      <c r="S286" s="255">
        <v>0.00014999999999999999</v>
      </c>
      <c r="T286" s="256">
        <f>S286*H286</f>
        <v>0.0070930499999999992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248</v>
      </c>
      <c r="AT286" s="257" t="s">
        <v>169</v>
      </c>
      <c r="AU286" s="257" t="s">
        <v>91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248</v>
      </c>
      <c r="BM286" s="257" t="s">
        <v>857</v>
      </c>
    </row>
    <row r="287" s="13" customFormat="1">
      <c r="A287" s="13"/>
      <c r="B287" s="259"/>
      <c r="C287" s="260"/>
      <c r="D287" s="261" t="s">
        <v>175</v>
      </c>
      <c r="E287" s="262" t="s">
        <v>1</v>
      </c>
      <c r="F287" s="263" t="s">
        <v>707</v>
      </c>
      <c r="G287" s="260"/>
      <c r="H287" s="264">
        <v>47.286999999999999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175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166</v>
      </c>
    </row>
    <row r="288" s="2" customFormat="1" ht="16.5" customHeight="1">
      <c r="A288" s="38"/>
      <c r="B288" s="39"/>
      <c r="C288" s="245" t="s">
        <v>712</v>
      </c>
      <c r="D288" s="245" t="s">
        <v>169</v>
      </c>
      <c r="E288" s="246" t="s">
        <v>713</v>
      </c>
      <c r="F288" s="247" t="s">
        <v>714</v>
      </c>
      <c r="G288" s="248" t="s">
        <v>186</v>
      </c>
      <c r="H288" s="249">
        <v>48.878999999999998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0.00014999999999999999</v>
      </c>
      <c r="R288" s="255">
        <f>Q288*H288</f>
        <v>0.0073318499999999991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248</v>
      </c>
      <c r="AT288" s="257" t="s">
        <v>169</v>
      </c>
      <c r="AU288" s="257" t="s">
        <v>91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248</v>
      </c>
      <c r="BM288" s="257" t="s">
        <v>858</v>
      </c>
    </row>
    <row r="289" s="15" customFormat="1">
      <c r="A289" s="15"/>
      <c r="B289" s="299"/>
      <c r="C289" s="300"/>
      <c r="D289" s="261" t="s">
        <v>175</v>
      </c>
      <c r="E289" s="301" t="s">
        <v>1</v>
      </c>
      <c r="F289" s="302" t="s">
        <v>716</v>
      </c>
      <c r="G289" s="300"/>
      <c r="H289" s="301" t="s">
        <v>1</v>
      </c>
      <c r="I289" s="303"/>
      <c r="J289" s="300"/>
      <c r="K289" s="300"/>
      <c r="L289" s="304"/>
      <c r="M289" s="305"/>
      <c r="N289" s="306"/>
      <c r="O289" s="306"/>
      <c r="P289" s="306"/>
      <c r="Q289" s="306"/>
      <c r="R289" s="306"/>
      <c r="S289" s="306"/>
      <c r="T289" s="30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308" t="s">
        <v>175</v>
      </c>
      <c r="AU289" s="308" t="s">
        <v>91</v>
      </c>
      <c r="AV289" s="15" t="s">
        <v>84</v>
      </c>
      <c r="AW289" s="15" t="s">
        <v>32</v>
      </c>
      <c r="AX289" s="15" t="s">
        <v>76</v>
      </c>
      <c r="AY289" s="308" t="s">
        <v>166</v>
      </c>
    </row>
    <row r="290" s="13" customFormat="1">
      <c r="A290" s="13"/>
      <c r="B290" s="259"/>
      <c r="C290" s="260"/>
      <c r="D290" s="261" t="s">
        <v>175</v>
      </c>
      <c r="E290" s="262" t="s">
        <v>1</v>
      </c>
      <c r="F290" s="263" t="s">
        <v>460</v>
      </c>
      <c r="G290" s="260"/>
      <c r="H290" s="264">
        <v>48.878999999999998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175</v>
      </c>
      <c r="AU290" s="270" t="s">
        <v>91</v>
      </c>
      <c r="AV290" s="13" t="s">
        <v>91</v>
      </c>
      <c r="AW290" s="13" t="s">
        <v>32</v>
      </c>
      <c r="AX290" s="13" t="s">
        <v>84</v>
      </c>
      <c r="AY290" s="270" t="s">
        <v>166</v>
      </c>
    </row>
    <row r="291" s="2" customFormat="1" ht="21.75" customHeight="1">
      <c r="A291" s="38"/>
      <c r="B291" s="39"/>
      <c r="C291" s="245" t="s">
        <v>717</v>
      </c>
      <c r="D291" s="245" t="s">
        <v>169</v>
      </c>
      <c r="E291" s="246" t="s">
        <v>718</v>
      </c>
      <c r="F291" s="247" t="s">
        <v>719</v>
      </c>
      <c r="G291" s="248" t="s">
        <v>186</v>
      </c>
      <c r="H291" s="249">
        <v>43.991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0.0047000000000000002</v>
      </c>
      <c r="R291" s="255">
        <f>Q291*H291</f>
        <v>0.20675770000000002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248</v>
      </c>
      <c r="AT291" s="257" t="s">
        <v>169</v>
      </c>
      <c r="AU291" s="257" t="s">
        <v>91</v>
      </c>
      <c r="AY291" s="17" t="s">
        <v>166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248</v>
      </c>
      <c r="BM291" s="257" t="s">
        <v>859</v>
      </c>
    </row>
    <row r="292" s="15" customFormat="1">
      <c r="A292" s="15"/>
      <c r="B292" s="299"/>
      <c r="C292" s="300"/>
      <c r="D292" s="261" t="s">
        <v>175</v>
      </c>
      <c r="E292" s="301" t="s">
        <v>1</v>
      </c>
      <c r="F292" s="302" t="s">
        <v>721</v>
      </c>
      <c r="G292" s="300"/>
      <c r="H292" s="301" t="s">
        <v>1</v>
      </c>
      <c r="I292" s="303"/>
      <c r="J292" s="300"/>
      <c r="K292" s="300"/>
      <c r="L292" s="304"/>
      <c r="M292" s="305"/>
      <c r="N292" s="306"/>
      <c r="O292" s="306"/>
      <c r="P292" s="306"/>
      <c r="Q292" s="306"/>
      <c r="R292" s="306"/>
      <c r="S292" s="306"/>
      <c r="T292" s="30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308" t="s">
        <v>175</v>
      </c>
      <c r="AU292" s="308" t="s">
        <v>91</v>
      </c>
      <c r="AV292" s="15" t="s">
        <v>84</v>
      </c>
      <c r="AW292" s="15" t="s">
        <v>32</v>
      </c>
      <c r="AX292" s="15" t="s">
        <v>76</v>
      </c>
      <c r="AY292" s="308" t="s">
        <v>166</v>
      </c>
    </row>
    <row r="293" s="13" customFormat="1">
      <c r="A293" s="13"/>
      <c r="B293" s="259"/>
      <c r="C293" s="260"/>
      <c r="D293" s="261" t="s">
        <v>175</v>
      </c>
      <c r="E293" s="262" t="s">
        <v>1</v>
      </c>
      <c r="F293" s="263" t="s">
        <v>722</v>
      </c>
      <c r="G293" s="260"/>
      <c r="H293" s="264">
        <v>43.991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175</v>
      </c>
      <c r="AU293" s="270" t="s">
        <v>91</v>
      </c>
      <c r="AV293" s="13" t="s">
        <v>91</v>
      </c>
      <c r="AW293" s="13" t="s">
        <v>32</v>
      </c>
      <c r="AX293" s="13" t="s">
        <v>84</v>
      </c>
      <c r="AY293" s="270" t="s">
        <v>166</v>
      </c>
    </row>
    <row r="294" s="2" customFormat="1" ht="21.75" customHeight="1">
      <c r="A294" s="38"/>
      <c r="B294" s="39"/>
      <c r="C294" s="245" t="s">
        <v>723</v>
      </c>
      <c r="D294" s="245" t="s">
        <v>169</v>
      </c>
      <c r="E294" s="246" t="s">
        <v>724</v>
      </c>
      <c r="F294" s="247" t="s">
        <v>725</v>
      </c>
      <c r="G294" s="248" t="s">
        <v>186</v>
      </c>
      <c r="H294" s="249">
        <v>1.24</v>
      </c>
      <c r="I294" s="250"/>
      <c r="J294" s="251">
        <f>ROUND(I294*H294,2)</f>
        <v>0</v>
      </c>
      <c r="K294" s="252"/>
      <c r="L294" s="44"/>
      <c r="M294" s="253" t="s">
        <v>1</v>
      </c>
      <c r="N294" s="254" t="s">
        <v>42</v>
      </c>
      <c r="O294" s="91"/>
      <c r="P294" s="255">
        <f>O294*H294</f>
        <v>0</v>
      </c>
      <c r="Q294" s="255">
        <v>0.00029</v>
      </c>
      <c r="R294" s="255">
        <f>Q294*H294</f>
        <v>0.00035960000000000001</v>
      </c>
      <c r="S294" s="255">
        <v>0</v>
      </c>
      <c r="T294" s="25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7" t="s">
        <v>248</v>
      </c>
      <c r="AT294" s="257" t="s">
        <v>169</v>
      </c>
      <c r="AU294" s="257" t="s">
        <v>91</v>
      </c>
      <c r="AY294" s="17" t="s">
        <v>166</v>
      </c>
      <c r="BE294" s="258">
        <f>IF(N294="základní",J294,0)</f>
        <v>0</v>
      </c>
      <c r="BF294" s="258">
        <f>IF(N294="snížená",J294,0)</f>
        <v>0</v>
      </c>
      <c r="BG294" s="258">
        <f>IF(N294="zákl. přenesená",J294,0)</f>
        <v>0</v>
      </c>
      <c r="BH294" s="258">
        <f>IF(N294="sníž. přenesená",J294,0)</f>
        <v>0</v>
      </c>
      <c r="BI294" s="258">
        <f>IF(N294="nulová",J294,0)</f>
        <v>0</v>
      </c>
      <c r="BJ294" s="17" t="s">
        <v>91</v>
      </c>
      <c r="BK294" s="258">
        <f>ROUND(I294*H294,2)</f>
        <v>0</v>
      </c>
      <c r="BL294" s="17" t="s">
        <v>248</v>
      </c>
      <c r="BM294" s="257" t="s">
        <v>860</v>
      </c>
    </row>
    <row r="295" s="13" customFormat="1">
      <c r="A295" s="13"/>
      <c r="B295" s="259"/>
      <c r="C295" s="260"/>
      <c r="D295" s="261" t="s">
        <v>175</v>
      </c>
      <c r="E295" s="262" t="s">
        <v>1</v>
      </c>
      <c r="F295" s="263" t="s">
        <v>656</v>
      </c>
      <c r="G295" s="260"/>
      <c r="H295" s="264">
        <v>0.59999999999999998</v>
      </c>
      <c r="I295" s="265"/>
      <c r="J295" s="260"/>
      <c r="K295" s="260"/>
      <c r="L295" s="266"/>
      <c r="M295" s="267"/>
      <c r="N295" s="268"/>
      <c r="O295" s="268"/>
      <c r="P295" s="268"/>
      <c r="Q295" s="268"/>
      <c r="R295" s="268"/>
      <c r="S295" s="268"/>
      <c r="T295" s="26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0" t="s">
        <v>175</v>
      </c>
      <c r="AU295" s="270" t="s">
        <v>91</v>
      </c>
      <c r="AV295" s="13" t="s">
        <v>91</v>
      </c>
      <c r="AW295" s="13" t="s">
        <v>32</v>
      </c>
      <c r="AX295" s="13" t="s">
        <v>76</v>
      </c>
      <c r="AY295" s="270" t="s">
        <v>166</v>
      </c>
    </row>
    <row r="296" s="13" customFormat="1">
      <c r="A296" s="13"/>
      <c r="B296" s="259"/>
      <c r="C296" s="260"/>
      <c r="D296" s="261" t="s">
        <v>175</v>
      </c>
      <c r="E296" s="262" t="s">
        <v>1</v>
      </c>
      <c r="F296" s="263" t="s">
        <v>727</v>
      </c>
      <c r="G296" s="260"/>
      <c r="H296" s="264">
        <v>0.64000000000000001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175</v>
      </c>
      <c r="AU296" s="270" t="s">
        <v>91</v>
      </c>
      <c r="AV296" s="13" t="s">
        <v>91</v>
      </c>
      <c r="AW296" s="13" t="s">
        <v>32</v>
      </c>
      <c r="AX296" s="13" t="s">
        <v>76</v>
      </c>
      <c r="AY296" s="270" t="s">
        <v>166</v>
      </c>
    </row>
    <row r="297" s="14" customFormat="1">
      <c r="A297" s="14"/>
      <c r="B297" s="271"/>
      <c r="C297" s="272"/>
      <c r="D297" s="261" t="s">
        <v>175</v>
      </c>
      <c r="E297" s="273" t="s">
        <v>1</v>
      </c>
      <c r="F297" s="274" t="s">
        <v>183</v>
      </c>
      <c r="G297" s="272"/>
      <c r="H297" s="275">
        <v>1.24</v>
      </c>
      <c r="I297" s="276"/>
      <c r="J297" s="272"/>
      <c r="K297" s="272"/>
      <c r="L297" s="277"/>
      <c r="M297" s="278"/>
      <c r="N297" s="279"/>
      <c r="O297" s="279"/>
      <c r="P297" s="279"/>
      <c r="Q297" s="279"/>
      <c r="R297" s="279"/>
      <c r="S297" s="279"/>
      <c r="T297" s="28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1" t="s">
        <v>175</v>
      </c>
      <c r="AU297" s="281" t="s">
        <v>91</v>
      </c>
      <c r="AV297" s="14" t="s">
        <v>173</v>
      </c>
      <c r="AW297" s="14" t="s">
        <v>32</v>
      </c>
      <c r="AX297" s="14" t="s">
        <v>84</v>
      </c>
      <c r="AY297" s="281" t="s">
        <v>166</v>
      </c>
    </row>
    <row r="298" s="2" customFormat="1" ht="21.75" customHeight="1">
      <c r="A298" s="38"/>
      <c r="B298" s="39"/>
      <c r="C298" s="245" t="s">
        <v>728</v>
      </c>
      <c r="D298" s="245" t="s">
        <v>169</v>
      </c>
      <c r="E298" s="246" t="s">
        <v>729</v>
      </c>
      <c r="F298" s="247" t="s">
        <v>730</v>
      </c>
      <c r="G298" s="248" t="s">
        <v>186</v>
      </c>
      <c r="H298" s="249">
        <v>1.24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0.00066</v>
      </c>
      <c r="R298" s="255">
        <f>Q298*H298</f>
        <v>0.00081839999999999994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248</v>
      </c>
      <c r="AT298" s="257" t="s">
        <v>169</v>
      </c>
      <c r="AU298" s="257" t="s">
        <v>91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248</v>
      </c>
      <c r="BM298" s="257" t="s">
        <v>861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656</v>
      </c>
      <c r="G299" s="260"/>
      <c r="H299" s="264">
        <v>0.59999999999999998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166</v>
      </c>
    </row>
    <row r="300" s="13" customFormat="1">
      <c r="A300" s="13"/>
      <c r="B300" s="259"/>
      <c r="C300" s="260"/>
      <c r="D300" s="261" t="s">
        <v>175</v>
      </c>
      <c r="E300" s="262" t="s">
        <v>1</v>
      </c>
      <c r="F300" s="263" t="s">
        <v>727</v>
      </c>
      <c r="G300" s="260"/>
      <c r="H300" s="264">
        <v>0.64000000000000001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175</v>
      </c>
      <c r="AU300" s="270" t="s">
        <v>91</v>
      </c>
      <c r="AV300" s="13" t="s">
        <v>91</v>
      </c>
      <c r="AW300" s="13" t="s">
        <v>32</v>
      </c>
      <c r="AX300" s="13" t="s">
        <v>76</v>
      </c>
      <c r="AY300" s="270" t="s">
        <v>166</v>
      </c>
    </row>
    <row r="301" s="14" customFormat="1">
      <c r="A301" s="14"/>
      <c r="B301" s="271"/>
      <c r="C301" s="272"/>
      <c r="D301" s="261" t="s">
        <v>175</v>
      </c>
      <c r="E301" s="273" t="s">
        <v>1</v>
      </c>
      <c r="F301" s="274" t="s">
        <v>183</v>
      </c>
      <c r="G301" s="272"/>
      <c r="H301" s="275">
        <v>1.24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1" t="s">
        <v>175</v>
      </c>
      <c r="AU301" s="281" t="s">
        <v>91</v>
      </c>
      <c r="AV301" s="14" t="s">
        <v>173</v>
      </c>
      <c r="AW301" s="14" t="s">
        <v>32</v>
      </c>
      <c r="AX301" s="14" t="s">
        <v>84</v>
      </c>
      <c r="AY301" s="281" t="s">
        <v>166</v>
      </c>
    </row>
    <row r="302" s="12" customFormat="1" ht="22.8" customHeight="1">
      <c r="A302" s="12"/>
      <c r="B302" s="229"/>
      <c r="C302" s="230"/>
      <c r="D302" s="231" t="s">
        <v>75</v>
      </c>
      <c r="E302" s="243" t="s">
        <v>431</v>
      </c>
      <c r="F302" s="243" t="s">
        <v>432</v>
      </c>
      <c r="G302" s="230"/>
      <c r="H302" s="230"/>
      <c r="I302" s="233"/>
      <c r="J302" s="244">
        <f>BK302</f>
        <v>0</v>
      </c>
      <c r="K302" s="230"/>
      <c r="L302" s="235"/>
      <c r="M302" s="236"/>
      <c r="N302" s="237"/>
      <c r="O302" s="237"/>
      <c r="P302" s="238">
        <f>SUM(P303:P317)</f>
        <v>0</v>
      </c>
      <c r="Q302" s="237"/>
      <c r="R302" s="238">
        <f>SUM(R303:R317)</f>
        <v>0.47452502000000002</v>
      </c>
      <c r="S302" s="237"/>
      <c r="T302" s="239">
        <f>SUM(T303:T317)</f>
        <v>0.0073318499999999991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40" t="s">
        <v>91</v>
      </c>
      <c r="AT302" s="241" t="s">
        <v>75</v>
      </c>
      <c r="AU302" s="241" t="s">
        <v>84</v>
      </c>
      <c r="AY302" s="240" t="s">
        <v>166</v>
      </c>
      <c r="BK302" s="242">
        <f>SUM(BK303:BK317)</f>
        <v>0</v>
      </c>
    </row>
    <row r="303" s="2" customFormat="1" ht="21.75" customHeight="1">
      <c r="A303" s="38"/>
      <c r="B303" s="39"/>
      <c r="C303" s="245" t="s">
        <v>732</v>
      </c>
      <c r="D303" s="245" t="s">
        <v>169</v>
      </c>
      <c r="E303" s="246" t="s">
        <v>733</v>
      </c>
      <c r="F303" s="247" t="s">
        <v>734</v>
      </c>
      <c r="G303" s="248" t="s">
        <v>186</v>
      </c>
      <c r="H303" s="249">
        <v>48.878999999999998</v>
      </c>
      <c r="I303" s="250"/>
      <c r="J303" s="251">
        <f>ROUND(I303*H303,2)</f>
        <v>0</v>
      </c>
      <c r="K303" s="252"/>
      <c r="L303" s="44"/>
      <c r="M303" s="253" t="s">
        <v>1</v>
      </c>
      <c r="N303" s="254" t="s">
        <v>42</v>
      </c>
      <c r="O303" s="91"/>
      <c r="P303" s="255">
        <f>O303*H303</f>
        <v>0</v>
      </c>
      <c r="Q303" s="255">
        <v>0</v>
      </c>
      <c r="R303" s="255">
        <f>Q303*H303</f>
        <v>0</v>
      </c>
      <c r="S303" s="255">
        <v>0.00014999999999999999</v>
      </c>
      <c r="T303" s="256">
        <f>S303*H303</f>
        <v>0.0073318499999999991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248</v>
      </c>
      <c r="AT303" s="257" t="s">
        <v>169</v>
      </c>
      <c r="AU303" s="257" t="s">
        <v>91</v>
      </c>
      <c r="AY303" s="17" t="s">
        <v>166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7" t="s">
        <v>91</v>
      </c>
      <c r="BK303" s="258">
        <f>ROUND(I303*H303,2)</f>
        <v>0</v>
      </c>
      <c r="BL303" s="17" t="s">
        <v>248</v>
      </c>
      <c r="BM303" s="257" t="s">
        <v>862</v>
      </c>
    </row>
    <row r="304" s="13" customFormat="1">
      <c r="A304" s="13"/>
      <c r="B304" s="259"/>
      <c r="C304" s="260"/>
      <c r="D304" s="261" t="s">
        <v>175</v>
      </c>
      <c r="E304" s="262" t="s">
        <v>460</v>
      </c>
      <c r="F304" s="263" t="s">
        <v>863</v>
      </c>
      <c r="G304" s="260"/>
      <c r="H304" s="264">
        <v>48.878999999999998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175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166</v>
      </c>
    </row>
    <row r="305" s="2" customFormat="1" ht="21.75" customHeight="1">
      <c r="A305" s="38"/>
      <c r="B305" s="39"/>
      <c r="C305" s="245" t="s">
        <v>737</v>
      </c>
      <c r="D305" s="245" t="s">
        <v>169</v>
      </c>
      <c r="E305" s="246" t="s">
        <v>434</v>
      </c>
      <c r="F305" s="247" t="s">
        <v>435</v>
      </c>
      <c r="G305" s="248" t="s">
        <v>186</v>
      </c>
      <c r="H305" s="249">
        <v>98.197999999999993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</v>
      </c>
      <c r="R305" s="255">
        <f>Q305*H305</f>
        <v>0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248</v>
      </c>
      <c r="AT305" s="257" t="s">
        <v>169</v>
      </c>
      <c r="AU305" s="257" t="s">
        <v>91</v>
      </c>
      <c r="AY305" s="17" t="s">
        <v>166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248</v>
      </c>
      <c r="BM305" s="257" t="s">
        <v>864</v>
      </c>
    </row>
    <row r="306" s="13" customFormat="1">
      <c r="A306" s="13"/>
      <c r="B306" s="259"/>
      <c r="C306" s="260"/>
      <c r="D306" s="261" t="s">
        <v>175</v>
      </c>
      <c r="E306" s="262" t="s">
        <v>1</v>
      </c>
      <c r="F306" s="263" t="s">
        <v>865</v>
      </c>
      <c r="G306" s="260"/>
      <c r="H306" s="264">
        <v>98.197999999999993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175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166</v>
      </c>
    </row>
    <row r="307" s="2" customFormat="1" ht="16.5" customHeight="1">
      <c r="A307" s="38"/>
      <c r="B307" s="39"/>
      <c r="C307" s="282" t="s">
        <v>740</v>
      </c>
      <c r="D307" s="282" t="s">
        <v>220</v>
      </c>
      <c r="E307" s="283" t="s">
        <v>438</v>
      </c>
      <c r="F307" s="284" t="s">
        <v>439</v>
      </c>
      <c r="G307" s="285" t="s">
        <v>186</v>
      </c>
      <c r="H307" s="286">
        <v>103.108</v>
      </c>
      <c r="I307" s="287"/>
      <c r="J307" s="288">
        <f>ROUND(I307*H307,2)</f>
        <v>0</v>
      </c>
      <c r="K307" s="289"/>
      <c r="L307" s="290"/>
      <c r="M307" s="291" t="s">
        <v>1</v>
      </c>
      <c r="N307" s="292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327</v>
      </c>
      <c r="AT307" s="257" t="s">
        <v>220</v>
      </c>
      <c r="AU307" s="257" t="s">
        <v>91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248</v>
      </c>
      <c r="BM307" s="257" t="s">
        <v>866</v>
      </c>
    </row>
    <row r="308" s="13" customFormat="1">
      <c r="A308" s="13"/>
      <c r="B308" s="259"/>
      <c r="C308" s="260"/>
      <c r="D308" s="261" t="s">
        <v>175</v>
      </c>
      <c r="E308" s="260"/>
      <c r="F308" s="263" t="s">
        <v>867</v>
      </c>
      <c r="G308" s="260"/>
      <c r="H308" s="264">
        <v>103.108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175</v>
      </c>
      <c r="AU308" s="270" t="s">
        <v>91</v>
      </c>
      <c r="AV308" s="13" t="s">
        <v>91</v>
      </c>
      <c r="AW308" s="13" t="s">
        <v>4</v>
      </c>
      <c r="AX308" s="13" t="s">
        <v>84</v>
      </c>
      <c r="AY308" s="270" t="s">
        <v>166</v>
      </c>
    </row>
    <row r="309" s="2" customFormat="1" ht="21.75" customHeight="1">
      <c r="A309" s="38"/>
      <c r="B309" s="39"/>
      <c r="C309" s="245" t="s">
        <v>743</v>
      </c>
      <c r="D309" s="245" t="s">
        <v>169</v>
      </c>
      <c r="E309" s="246" t="s">
        <v>744</v>
      </c>
      <c r="F309" s="247" t="s">
        <v>745</v>
      </c>
      <c r="G309" s="248" t="s">
        <v>186</v>
      </c>
      <c r="H309" s="249">
        <v>94.572999999999993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0.00020000000000000001</v>
      </c>
      <c r="R309" s="255">
        <f>Q309*H309</f>
        <v>0.0189146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248</v>
      </c>
      <c r="AT309" s="257" t="s">
        <v>169</v>
      </c>
      <c r="AU309" s="257" t="s">
        <v>91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248</v>
      </c>
      <c r="BM309" s="257" t="s">
        <v>868</v>
      </c>
    </row>
    <row r="310" s="15" customFormat="1">
      <c r="A310" s="15"/>
      <c r="B310" s="299"/>
      <c r="C310" s="300"/>
      <c r="D310" s="261" t="s">
        <v>175</v>
      </c>
      <c r="E310" s="301" t="s">
        <v>1</v>
      </c>
      <c r="F310" s="302" t="s">
        <v>747</v>
      </c>
      <c r="G310" s="300"/>
      <c r="H310" s="301" t="s">
        <v>1</v>
      </c>
      <c r="I310" s="303"/>
      <c r="J310" s="300"/>
      <c r="K310" s="300"/>
      <c r="L310" s="304"/>
      <c r="M310" s="305"/>
      <c r="N310" s="306"/>
      <c r="O310" s="306"/>
      <c r="P310" s="306"/>
      <c r="Q310" s="306"/>
      <c r="R310" s="306"/>
      <c r="S310" s="306"/>
      <c r="T310" s="30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308" t="s">
        <v>175</v>
      </c>
      <c r="AU310" s="308" t="s">
        <v>91</v>
      </c>
      <c r="AV310" s="15" t="s">
        <v>84</v>
      </c>
      <c r="AW310" s="15" t="s">
        <v>32</v>
      </c>
      <c r="AX310" s="15" t="s">
        <v>76</v>
      </c>
      <c r="AY310" s="308" t="s">
        <v>166</v>
      </c>
    </row>
    <row r="311" s="13" customFormat="1">
      <c r="A311" s="13"/>
      <c r="B311" s="259"/>
      <c r="C311" s="260"/>
      <c r="D311" s="261" t="s">
        <v>175</v>
      </c>
      <c r="E311" s="262" t="s">
        <v>489</v>
      </c>
      <c r="F311" s="263" t="s">
        <v>748</v>
      </c>
      <c r="G311" s="260"/>
      <c r="H311" s="264">
        <v>94.572999999999993</v>
      </c>
      <c r="I311" s="265"/>
      <c r="J311" s="260"/>
      <c r="K311" s="260"/>
      <c r="L311" s="266"/>
      <c r="M311" s="267"/>
      <c r="N311" s="268"/>
      <c r="O311" s="268"/>
      <c r="P311" s="268"/>
      <c r="Q311" s="268"/>
      <c r="R311" s="268"/>
      <c r="S311" s="268"/>
      <c r="T311" s="26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0" t="s">
        <v>175</v>
      </c>
      <c r="AU311" s="270" t="s">
        <v>91</v>
      </c>
      <c r="AV311" s="13" t="s">
        <v>91</v>
      </c>
      <c r="AW311" s="13" t="s">
        <v>32</v>
      </c>
      <c r="AX311" s="13" t="s">
        <v>84</v>
      </c>
      <c r="AY311" s="270" t="s">
        <v>166</v>
      </c>
    </row>
    <row r="312" s="2" customFormat="1" ht="21.75" customHeight="1">
      <c r="A312" s="38"/>
      <c r="B312" s="39"/>
      <c r="C312" s="245" t="s">
        <v>749</v>
      </c>
      <c r="D312" s="245" t="s">
        <v>169</v>
      </c>
      <c r="E312" s="246" t="s">
        <v>750</v>
      </c>
      <c r="F312" s="247" t="s">
        <v>751</v>
      </c>
      <c r="G312" s="248" t="s">
        <v>186</v>
      </c>
      <c r="H312" s="249">
        <v>96.272999999999996</v>
      </c>
      <c r="I312" s="250"/>
      <c r="J312" s="251">
        <f>ROUND(I312*H312,2)</f>
        <v>0</v>
      </c>
      <c r="K312" s="252"/>
      <c r="L312" s="44"/>
      <c r="M312" s="253" t="s">
        <v>1</v>
      </c>
      <c r="N312" s="254" t="s">
        <v>42</v>
      </c>
      <c r="O312" s="91"/>
      <c r="P312" s="255">
        <f>O312*H312</f>
        <v>0</v>
      </c>
      <c r="Q312" s="255">
        <v>0.00029</v>
      </c>
      <c r="R312" s="255">
        <f>Q312*H312</f>
        <v>0.02791917</v>
      </c>
      <c r="S312" s="255">
        <v>0</v>
      </c>
      <c r="T312" s="25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7" t="s">
        <v>248</v>
      </c>
      <c r="AT312" s="257" t="s">
        <v>169</v>
      </c>
      <c r="AU312" s="257" t="s">
        <v>91</v>
      </c>
      <c r="AY312" s="17" t="s">
        <v>166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7" t="s">
        <v>91</v>
      </c>
      <c r="BK312" s="258">
        <f>ROUND(I312*H312,2)</f>
        <v>0</v>
      </c>
      <c r="BL312" s="17" t="s">
        <v>248</v>
      </c>
      <c r="BM312" s="257" t="s">
        <v>869</v>
      </c>
    </row>
    <row r="313" s="13" customFormat="1">
      <c r="A313" s="13"/>
      <c r="B313" s="259"/>
      <c r="C313" s="260"/>
      <c r="D313" s="261" t="s">
        <v>175</v>
      </c>
      <c r="E313" s="262" t="s">
        <v>1</v>
      </c>
      <c r="F313" s="263" t="s">
        <v>753</v>
      </c>
      <c r="G313" s="260"/>
      <c r="H313" s="264">
        <v>96.272999999999996</v>
      </c>
      <c r="I313" s="265"/>
      <c r="J313" s="260"/>
      <c r="K313" s="260"/>
      <c r="L313" s="266"/>
      <c r="M313" s="267"/>
      <c r="N313" s="268"/>
      <c r="O313" s="268"/>
      <c r="P313" s="268"/>
      <c r="Q313" s="268"/>
      <c r="R313" s="268"/>
      <c r="S313" s="268"/>
      <c r="T313" s="26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0" t="s">
        <v>175</v>
      </c>
      <c r="AU313" s="270" t="s">
        <v>91</v>
      </c>
      <c r="AV313" s="13" t="s">
        <v>91</v>
      </c>
      <c r="AW313" s="13" t="s">
        <v>32</v>
      </c>
      <c r="AX313" s="13" t="s">
        <v>84</v>
      </c>
      <c r="AY313" s="270" t="s">
        <v>166</v>
      </c>
    </row>
    <row r="314" s="2" customFormat="1" ht="21.75" customHeight="1">
      <c r="A314" s="38"/>
      <c r="B314" s="39"/>
      <c r="C314" s="245" t="s">
        <v>754</v>
      </c>
      <c r="D314" s="245" t="s">
        <v>169</v>
      </c>
      <c r="E314" s="246" t="s">
        <v>755</v>
      </c>
      <c r="F314" s="247" t="s">
        <v>756</v>
      </c>
      <c r="G314" s="248" t="s">
        <v>172</v>
      </c>
      <c r="H314" s="249">
        <v>33.234999999999999</v>
      </c>
      <c r="I314" s="250"/>
      <c r="J314" s="251">
        <f>ROUND(I314*H314,2)</f>
        <v>0</v>
      </c>
      <c r="K314" s="252"/>
      <c r="L314" s="44"/>
      <c r="M314" s="253" t="s">
        <v>1</v>
      </c>
      <c r="N314" s="254" t="s">
        <v>42</v>
      </c>
      <c r="O314" s="91"/>
      <c r="P314" s="255">
        <f>O314*H314</f>
        <v>0</v>
      </c>
      <c r="Q314" s="255">
        <v>0</v>
      </c>
      <c r="R314" s="255">
        <f>Q314*H314</f>
        <v>0</v>
      </c>
      <c r="S314" s="255">
        <v>0</v>
      </c>
      <c r="T314" s="25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7" t="s">
        <v>248</v>
      </c>
      <c r="AT314" s="257" t="s">
        <v>169</v>
      </c>
      <c r="AU314" s="257" t="s">
        <v>91</v>
      </c>
      <c r="AY314" s="17" t="s">
        <v>166</v>
      </c>
      <c r="BE314" s="258">
        <f>IF(N314="základní",J314,0)</f>
        <v>0</v>
      </c>
      <c r="BF314" s="258">
        <f>IF(N314="snížená",J314,0)</f>
        <v>0</v>
      </c>
      <c r="BG314" s="258">
        <f>IF(N314="zákl. přenesená",J314,0)</f>
        <v>0</v>
      </c>
      <c r="BH314" s="258">
        <f>IF(N314="sníž. přenesená",J314,0)</f>
        <v>0</v>
      </c>
      <c r="BI314" s="258">
        <f>IF(N314="nulová",J314,0)</f>
        <v>0</v>
      </c>
      <c r="BJ314" s="17" t="s">
        <v>91</v>
      </c>
      <c r="BK314" s="258">
        <f>ROUND(I314*H314,2)</f>
        <v>0</v>
      </c>
      <c r="BL314" s="17" t="s">
        <v>248</v>
      </c>
      <c r="BM314" s="257" t="s">
        <v>870</v>
      </c>
    </row>
    <row r="315" s="13" customFormat="1">
      <c r="A315" s="13"/>
      <c r="B315" s="259"/>
      <c r="C315" s="260"/>
      <c r="D315" s="261" t="s">
        <v>175</v>
      </c>
      <c r="E315" s="262" t="s">
        <v>1</v>
      </c>
      <c r="F315" s="263" t="s">
        <v>871</v>
      </c>
      <c r="G315" s="260"/>
      <c r="H315" s="264">
        <v>33.234999999999999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175</v>
      </c>
      <c r="AU315" s="270" t="s">
        <v>91</v>
      </c>
      <c r="AV315" s="13" t="s">
        <v>91</v>
      </c>
      <c r="AW315" s="13" t="s">
        <v>32</v>
      </c>
      <c r="AX315" s="13" t="s">
        <v>84</v>
      </c>
      <c r="AY315" s="270" t="s">
        <v>166</v>
      </c>
    </row>
    <row r="316" s="2" customFormat="1" ht="16.5" customHeight="1">
      <c r="A316" s="38"/>
      <c r="B316" s="39"/>
      <c r="C316" s="245" t="s">
        <v>759</v>
      </c>
      <c r="D316" s="245" t="s">
        <v>169</v>
      </c>
      <c r="E316" s="246" t="s">
        <v>760</v>
      </c>
      <c r="F316" s="247" t="s">
        <v>761</v>
      </c>
      <c r="G316" s="248" t="s">
        <v>186</v>
      </c>
      <c r="H316" s="249">
        <v>48.878999999999998</v>
      </c>
      <c r="I316" s="250"/>
      <c r="J316" s="251">
        <f>ROUND(I316*H316,2)</f>
        <v>0</v>
      </c>
      <c r="K316" s="252"/>
      <c r="L316" s="44"/>
      <c r="M316" s="253" t="s">
        <v>1</v>
      </c>
      <c r="N316" s="254" t="s">
        <v>42</v>
      </c>
      <c r="O316" s="91"/>
      <c r="P316" s="255">
        <f>O316*H316</f>
        <v>0</v>
      </c>
      <c r="Q316" s="255">
        <v>0.0087500000000000008</v>
      </c>
      <c r="R316" s="255">
        <f>Q316*H316</f>
        <v>0.42769125000000002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248</v>
      </c>
      <c r="AT316" s="257" t="s">
        <v>169</v>
      </c>
      <c r="AU316" s="257" t="s">
        <v>91</v>
      </c>
      <c r="AY316" s="17" t="s">
        <v>166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7" t="s">
        <v>91</v>
      </c>
      <c r="BK316" s="258">
        <f>ROUND(I316*H316,2)</f>
        <v>0</v>
      </c>
      <c r="BL316" s="17" t="s">
        <v>248</v>
      </c>
      <c r="BM316" s="257" t="s">
        <v>872</v>
      </c>
    </row>
    <row r="317" s="13" customFormat="1">
      <c r="A317" s="13"/>
      <c r="B317" s="259"/>
      <c r="C317" s="260"/>
      <c r="D317" s="261" t="s">
        <v>175</v>
      </c>
      <c r="E317" s="262" t="s">
        <v>1</v>
      </c>
      <c r="F317" s="263" t="s">
        <v>460</v>
      </c>
      <c r="G317" s="260"/>
      <c r="H317" s="264">
        <v>48.878999999999998</v>
      </c>
      <c r="I317" s="265"/>
      <c r="J317" s="260"/>
      <c r="K317" s="260"/>
      <c r="L317" s="266"/>
      <c r="M317" s="309"/>
      <c r="N317" s="310"/>
      <c r="O317" s="310"/>
      <c r="P317" s="310"/>
      <c r="Q317" s="310"/>
      <c r="R317" s="310"/>
      <c r="S317" s="310"/>
      <c r="T317" s="31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175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166</v>
      </c>
    </row>
    <row r="318" s="2" customFormat="1" ht="6.96" customHeight="1">
      <c r="A318" s="38"/>
      <c r="B318" s="66"/>
      <c r="C318" s="67"/>
      <c r="D318" s="67"/>
      <c r="E318" s="67"/>
      <c r="F318" s="67"/>
      <c r="G318" s="67"/>
      <c r="H318" s="67"/>
      <c r="I318" s="193"/>
      <c r="J318" s="67"/>
      <c r="K318" s="67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FRVrK57/I2D4X/Sk1waecApsBCw1pMV6DAXPkmX9xBoSgFclqYI+GJPnlu2IGPtaXp/HfPzwihSIkJg21L5GQQ==" hashValue="EqKRO4xxy+hBJC8jhZitkPZkkNHe71p8NwKg7Dq6OVs0ESJhOOsi+75979v+nu7sfOESB/4TvzvhQQK5Kl68pg==" algorithmName="SHA-512" password="CC35"/>
  <autoFilter ref="C134:K3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47" t="s">
        <v>456</v>
      </c>
      <c r="BA2" s="147" t="s">
        <v>456</v>
      </c>
      <c r="BB2" s="147" t="s">
        <v>1</v>
      </c>
      <c r="BC2" s="147" t="s">
        <v>873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458</v>
      </c>
      <c r="BA3" s="147" t="s">
        <v>458</v>
      </c>
      <c r="BB3" s="147" t="s">
        <v>1</v>
      </c>
      <c r="BC3" s="147" t="s">
        <v>874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460</v>
      </c>
      <c r="BA4" s="147" t="s">
        <v>460</v>
      </c>
      <c r="BB4" s="147" t="s">
        <v>1</v>
      </c>
      <c r="BC4" s="147" t="s">
        <v>875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462</v>
      </c>
      <c r="BA5" s="147" t="s">
        <v>462</v>
      </c>
      <c r="BB5" s="147" t="s">
        <v>1</v>
      </c>
      <c r="BC5" s="147" t="s">
        <v>876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493</v>
      </c>
      <c r="BA6" s="147" t="s">
        <v>493</v>
      </c>
      <c r="BB6" s="147" t="s">
        <v>1</v>
      </c>
      <c r="BC6" s="147" t="s">
        <v>76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U</v>
      </c>
      <c r="F7" s="153"/>
      <c r="G7" s="153"/>
      <c r="H7" s="153"/>
      <c r="I7" s="146"/>
      <c r="L7" s="20"/>
      <c r="AZ7" s="147" t="s">
        <v>464</v>
      </c>
      <c r="BA7" s="147" t="s">
        <v>464</v>
      </c>
      <c r="BB7" s="147" t="s">
        <v>1</v>
      </c>
      <c r="BC7" s="147" t="s">
        <v>874</v>
      </c>
      <c r="BD7" s="147" t="s">
        <v>91</v>
      </c>
    </row>
    <row r="8" hidden="1" s="1" customFormat="1" ht="12" customHeight="1">
      <c r="B8" s="20"/>
      <c r="D8" s="153" t="s">
        <v>114</v>
      </c>
      <c r="I8" s="146"/>
      <c r="L8" s="20"/>
      <c r="AZ8" s="147" t="s">
        <v>465</v>
      </c>
      <c r="BA8" s="147" t="s">
        <v>465</v>
      </c>
      <c r="BB8" s="147" t="s">
        <v>1</v>
      </c>
      <c r="BC8" s="147" t="s">
        <v>877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469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467</v>
      </c>
      <c r="BA9" s="147" t="s">
        <v>467</v>
      </c>
      <c r="BB9" s="147" t="s">
        <v>1</v>
      </c>
      <c r="BC9" s="147" t="s">
        <v>768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471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470</v>
      </c>
      <c r="BA10" s="147" t="s">
        <v>470</v>
      </c>
      <c r="BB10" s="147" t="s">
        <v>1</v>
      </c>
      <c r="BC10" s="147" t="s">
        <v>173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878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472</v>
      </c>
      <c r="BA11" s="147" t="s">
        <v>472</v>
      </c>
      <c r="BB11" s="147" t="s">
        <v>1</v>
      </c>
      <c r="BC11" s="147" t="s">
        <v>879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475</v>
      </c>
      <c r="BA12" s="147" t="s">
        <v>476</v>
      </c>
      <c r="BB12" s="147" t="s">
        <v>1</v>
      </c>
      <c r="BC12" s="147" t="s">
        <v>880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100</v>
      </c>
      <c r="BA13" s="147" t="s">
        <v>100</v>
      </c>
      <c r="BB13" s="147" t="s">
        <v>1</v>
      </c>
      <c r="BC13" s="147" t="s">
        <v>478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479</v>
      </c>
      <c r="BA14" s="147" t="s">
        <v>479</v>
      </c>
      <c r="BB14" s="147" t="s">
        <v>1</v>
      </c>
      <c r="BC14" s="147" t="s">
        <v>881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481</v>
      </c>
      <c r="BA15" s="147" t="s">
        <v>481</v>
      </c>
      <c r="BB15" s="147" t="s">
        <v>1</v>
      </c>
      <c r="BC15" s="147" t="s">
        <v>214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482</v>
      </c>
      <c r="BA16" s="147" t="s">
        <v>483</v>
      </c>
      <c r="BB16" s="147" t="s">
        <v>1</v>
      </c>
      <c r="BC16" s="147" t="s">
        <v>484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485</v>
      </c>
      <c r="BA17" s="147" t="s">
        <v>486</v>
      </c>
      <c r="BB17" s="147" t="s">
        <v>1</v>
      </c>
      <c r="BC17" s="147" t="s">
        <v>258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487</v>
      </c>
      <c r="BA18" s="147" t="s">
        <v>488</v>
      </c>
      <c r="BB18" s="147" t="s">
        <v>1</v>
      </c>
      <c r="BC18" s="147" t="s">
        <v>219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489</v>
      </c>
      <c r="BA19" s="147" t="s">
        <v>490</v>
      </c>
      <c r="BB19" s="147" t="s">
        <v>1</v>
      </c>
      <c r="BC19" s="147" t="s">
        <v>882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47" t="s">
        <v>492</v>
      </c>
      <c r="BA20" s="147" t="s">
        <v>492</v>
      </c>
      <c r="BB20" s="147" t="s">
        <v>1</v>
      </c>
      <c r="BC20" s="147" t="s">
        <v>76</v>
      </c>
      <c r="BD20" s="147" t="s">
        <v>167</v>
      </c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U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469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471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č.p.251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134</v>
      </c>
      <c r="D96" s="199"/>
      <c r="E96" s="199"/>
      <c r="F96" s="199"/>
      <c r="G96" s="199"/>
      <c r="H96" s="199"/>
      <c r="I96" s="200"/>
      <c r="J96" s="201" t="s">
        <v>135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136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137</v>
      </c>
    </row>
    <row r="99" s="9" customFormat="1" ht="24.96" customHeight="1">
      <c r="A99" s="9"/>
      <c r="B99" s="203"/>
      <c r="C99" s="204"/>
      <c r="D99" s="205" t="s">
        <v>138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142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144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146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147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148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151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U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114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469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471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03 - č.p.251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152</v>
      </c>
      <c r="D134" s="219" t="s">
        <v>61</v>
      </c>
      <c r="E134" s="219" t="s">
        <v>57</v>
      </c>
      <c r="F134" s="219" t="s">
        <v>58</v>
      </c>
      <c r="G134" s="219" t="s">
        <v>153</v>
      </c>
      <c r="H134" s="219" t="s">
        <v>154</v>
      </c>
      <c r="I134" s="220" t="s">
        <v>155</v>
      </c>
      <c r="J134" s="221" t="s">
        <v>135</v>
      </c>
      <c r="K134" s="222" t="s">
        <v>156</v>
      </c>
      <c r="L134" s="223"/>
      <c r="M134" s="100" t="s">
        <v>1</v>
      </c>
      <c r="N134" s="101" t="s">
        <v>40</v>
      </c>
      <c r="O134" s="101" t="s">
        <v>157</v>
      </c>
      <c r="P134" s="101" t="s">
        <v>158</v>
      </c>
      <c r="Q134" s="101" t="s">
        <v>159</v>
      </c>
      <c r="R134" s="101" t="s">
        <v>160</v>
      </c>
      <c r="S134" s="101" t="s">
        <v>161</v>
      </c>
      <c r="T134" s="102" t="s">
        <v>162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163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2.3187653899999998</v>
      </c>
      <c r="S135" s="104"/>
      <c r="T135" s="227">
        <f>T136+T195</f>
        <v>0.75335750000000001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137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164</v>
      </c>
      <c r="F136" s="232" t="s">
        <v>165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1.2644406199999998</v>
      </c>
      <c r="S136" s="237"/>
      <c r="T136" s="239">
        <f>T137+T142+T169+T187+T193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166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167</v>
      </c>
      <c r="F137" s="243" t="s">
        <v>168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166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169</v>
      </c>
      <c r="E138" s="246" t="s">
        <v>500</v>
      </c>
      <c r="F138" s="247" t="s">
        <v>501</v>
      </c>
      <c r="G138" s="248" t="s">
        <v>186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173</v>
      </c>
      <c r="AT138" s="257" t="s">
        <v>169</v>
      </c>
      <c r="AU138" s="257" t="s">
        <v>91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173</v>
      </c>
      <c r="BM138" s="257" t="s">
        <v>883</v>
      </c>
    </row>
    <row r="139" s="13" customFormat="1">
      <c r="A139" s="13"/>
      <c r="B139" s="259"/>
      <c r="C139" s="260"/>
      <c r="D139" s="261" t="s">
        <v>175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175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166</v>
      </c>
    </row>
    <row r="140" s="13" customFormat="1">
      <c r="A140" s="13"/>
      <c r="B140" s="259"/>
      <c r="C140" s="260"/>
      <c r="D140" s="261" t="s">
        <v>175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175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166</v>
      </c>
    </row>
    <row r="141" s="14" customFormat="1">
      <c r="A141" s="14"/>
      <c r="B141" s="271"/>
      <c r="C141" s="272"/>
      <c r="D141" s="261" t="s">
        <v>175</v>
      </c>
      <c r="E141" s="273" t="s">
        <v>1</v>
      </c>
      <c r="F141" s="274" t="s">
        <v>183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175</v>
      </c>
      <c r="AU141" s="281" t="s">
        <v>91</v>
      </c>
      <c r="AV141" s="14" t="s">
        <v>173</v>
      </c>
      <c r="AW141" s="14" t="s">
        <v>32</v>
      </c>
      <c r="AX141" s="14" t="s">
        <v>84</v>
      </c>
      <c r="AY141" s="281" t="s">
        <v>166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198</v>
      </c>
      <c r="F142" s="243" t="s">
        <v>203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0.95244839999999997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166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169</v>
      </c>
      <c r="E143" s="246" t="s">
        <v>505</v>
      </c>
      <c r="F143" s="247" t="s">
        <v>506</v>
      </c>
      <c r="G143" s="248" t="s">
        <v>186</v>
      </c>
      <c r="H143" s="249">
        <v>39.482999999999997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0.118449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173</v>
      </c>
      <c r="AT143" s="257" t="s">
        <v>169</v>
      </c>
      <c r="AU143" s="257" t="s">
        <v>91</v>
      </c>
      <c r="AY143" s="17" t="s">
        <v>166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173</v>
      </c>
      <c r="BM143" s="257" t="s">
        <v>884</v>
      </c>
    </row>
    <row r="144" s="13" customFormat="1">
      <c r="A144" s="13"/>
      <c r="B144" s="259"/>
      <c r="C144" s="260"/>
      <c r="D144" s="261" t="s">
        <v>175</v>
      </c>
      <c r="E144" s="262" t="s">
        <v>456</v>
      </c>
      <c r="F144" s="263" t="s">
        <v>885</v>
      </c>
      <c r="G144" s="260"/>
      <c r="H144" s="264">
        <v>39.482999999999997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175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166</v>
      </c>
    </row>
    <row r="145" s="13" customFormat="1">
      <c r="A145" s="13"/>
      <c r="B145" s="259"/>
      <c r="C145" s="260"/>
      <c r="D145" s="261" t="s">
        <v>175</v>
      </c>
      <c r="E145" s="262" t="s">
        <v>1</v>
      </c>
      <c r="F145" s="263" t="s">
        <v>456</v>
      </c>
      <c r="G145" s="260"/>
      <c r="H145" s="264">
        <v>39.482999999999997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175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166</v>
      </c>
    </row>
    <row r="146" s="2" customFormat="1" ht="21.75" customHeight="1">
      <c r="A146" s="38"/>
      <c r="B146" s="39"/>
      <c r="C146" s="245" t="s">
        <v>167</v>
      </c>
      <c r="D146" s="245" t="s">
        <v>169</v>
      </c>
      <c r="E146" s="246" t="s">
        <v>210</v>
      </c>
      <c r="F146" s="247" t="s">
        <v>211</v>
      </c>
      <c r="G146" s="248" t="s">
        <v>186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173</v>
      </c>
      <c r="AT146" s="257" t="s">
        <v>169</v>
      </c>
      <c r="AU146" s="257" t="s">
        <v>91</v>
      </c>
      <c r="AY146" s="17" t="s">
        <v>166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173</v>
      </c>
      <c r="BM146" s="257" t="s">
        <v>886</v>
      </c>
    </row>
    <row r="147" s="13" customFormat="1">
      <c r="A147" s="13"/>
      <c r="B147" s="259"/>
      <c r="C147" s="260"/>
      <c r="D147" s="261" t="s">
        <v>175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175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166</v>
      </c>
    </row>
    <row r="148" s="2" customFormat="1" ht="21.75" customHeight="1">
      <c r="A148" s="38"/>
      <c r="B148" s="39"/>
      <c r="C148" s="245" t="s">
        <v>173</v>
      </c>
      <c r="D148" s="245" t="s">
        <v>169</v>
      </c>
      <c r="E148" s="246" t="s">
        <v>510</v>
      </c>
      <c r="F148" s="247" t="s">
        <v>511</v>
      </c>
      <c r="G148" s="248" t="s">
        <v>186</v>
      </c>
      <c r="H148" s="249">
        <v>139.00100000000001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0.41700300000000001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173</v>
      </c>
      <c r="AT148" s="257" t="s">
        <v>169</v>
      </c>
      <c r="AU148" s="257" t="s">
        <v>91</v>
      </c>
      <c r="AY148" s="17" t="s">
        <v>166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173</v>
      </c>
      <c r="BM148" s="257" t="s">
        <v>887</v>
      </c>
    </row>
    <row r="149" s="13" customFormat="1">
      <c r="A149" s="13"/>
      <c r="B149" s="259"/>
      <c r="C149" s="260"/>
      <c r="D149" s="261" t="s">
        <v>175</v>
      </c>
      <c r="E149" s="262" t="s">
        <v>1</v>
      </c>
      <c r="F149" s="263" t="s">
        <v>513</v>
      </c>
      <c r="G149" s="260"/>
      <c r="H149" s="264">
        <v>139.00100000000001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175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166</v>
      </c>
    </row>
    <row r="150" s="2" customFormat="1" ht="21.75" customHeight="1">
      <c r="A150" s="38"/>
      <c r="B150" s="39"/>
      <c r="C150" s="245" t="s">
        <v>193</v>
      </c>
      <c r="D150" s="245" t="s">
        <v>169</v>
      </c>
      <c r="E150" s="246" t="s">
        <v>514</v>
      </c>
      <c r="F150" s="247" t="s">
        <v>515</v>
      </c>
      <c r="G150" s="248" t="s">
        <v>186</v>
      </c>
      <c r="H150" s="249">
        <v>4.202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0.16051639999999998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173</v>
      </c>
      <c r="AT150" s="257" t="s">
        <v>169</v>
      </c>
      <c r="AU150" s="257" t="s">
        <v>91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173</v>
      </c>
      <c r="BM150" s="257" t="s">
        <v>888</v>
      </c>
    </row>
    <row r="151" s="13" customFormat="1">
      <c r="A151" s="13"/>
      <c r="B151" s="259"/>
      <c r="C151" s="260"/>
      <c r="D151" s="261" t="s">
        <v>175</v>
      </c>
      <c r="E151" s="262" t="s">
        <v>1</v>
      </c>
      <c r="F151" s="263" t="s">
        <v>517</v>
      </c>
      <c r="G151" s="260"/>
      <c r="H151" s="264">
        <v>4.202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175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166</v>
      </c>
    </row>
    <row r="152" s="2" customFormat="1" ht="16.5" customHeight="1">
      <c r="A152" s="38"/>
      <c r="B152" s="39"/>
      <c r="C152" s="245" t="s">
        <v>198</v>
      </c>
      <c r="D152" s="245" t="s">
        <v>169</v>
      </c>
      <c r="E152" s="246" t="s">
        <v>518</v>
      </c>
      <c r="F152" s="247" t="s">
        <v>519</v>
      </c>
      <c r="G152" s="248" t="s">
        <v>186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173</v>
      </c>
      <c r="AT152" s="257" t="s">
        <v>169</v>
      </c>
      <c r="AU152" s="257" t="s">
        <v>91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173</v>
      </c>
      <c r="BM152" s="257" t="s">
        <v>889</v>
      </c>
    </row>
    <row r="153" s="13" customFormat="1">
      <c r="A153" s="13"/>
      <c r="B153" s="259"/>
      <c r="C153" s="260"/>
      <c r="D153" s="261" t="s">
        <v>175</v>
      </c>
      <c r="E153" s="262" t="s">
        <v>1</v>
      </c>
      <c r="F153" s="263" t="s">
        <v>890</v>
      </c>
      <c r="G153" s="260"/>
      <c r="H153" s="264">
        <v>98.840000000000003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175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166</v>
      </c>
    </row>
    <row r="154" s="13" customFormat="1">
      <c r="A154" s="13"/>
      <c r="B154" s="259"/>
      <c r="C154" s="260"/>
      <c r="D154" s="261" t="s">
        <v>175</v>
      </c>
      <c r="E154" s="262" t="s">
        <v>1</v>
      </c>
      <c r="F154" s="263" t="s">
        <v>891</v>
      </c>
      <c r="G154" s="260"/>
      <c r="H154" s="264">
        <v>53.659999999999997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175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166</v>
      </c>
    </row>
    <row r="155" s="13" customFormat="1">
      <c r="A155" s="13"/>
      <c r="B155" s="259"/>
      <c r="C155" s="260"/>
      <c r="D155" s="261" t="s">
        <v>175</v>
      </c>
      <c r="E155" s="262" t="s">
        <v>1</v>
      </c>
      <c r="F155" s="263" t="s">
        <v>523</v>
      </c>
      <c r="G155" s="260"/>
      <c r="H155" s="264">
        <v>7.5330000000000004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175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166</v>
      </c>
    </row>
    <row r="156" s="13" customFormat="1">
      <c r="A156" s="13"/>
      <c r="B156" s="259"/>
      <c r="C156" s="260"/>
      <c r="D156" s="261" t="s">
        <v>175</v>
      </c>
      <c r="E156" s="262" t="s">
        <v>1</v>
      </c>
      <c r="F156" s="263" t="s">
        <v>892</v>
      </c>
      <c r="G156" s="260"/>
      <c r="H156" s="264">
        <v>-1.4330000000000001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175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166</v>
      </c>
    </row>
    <row r="157" s="13" customFormat="1">
      <c r="A157" s="13"/>
      <c r="B157" s="259"/>
      <c r="C157" s="260"/>
      <c r="D157" s="261" t="s">
        <v>175</v>
      </c>
      <c r="E157" s="262" t="s">
        <v>1</v>
      </c>
      <c r="F157" s="263" t="s">
        <v>786</v>
      </c>
      <c r="G157" s="260"/>
      <c r="H157" s="264">
        <v>-1.5249999999999999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175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166</v>
      </c>
    </row>
    <row r="158" s="13" customFormat="1">
      <c r="A158" s="13"/>
      <c r="B158" s="259"/>
      <c r="C158" s="260"/>
      <c r="D158" s="261" t="s">
        <v>175</v>
      </c>
      <c r="E158" s="262" t="s">
        <v>1</v>
      </c>
      <c r="F158" s="263" t="s">
        <v>893</v>
      </c>
      <c r="G158" s="260"/>
      <c r="H158" s="264">
        <v>-79.052999999999997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175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166</v>
      </c>
    </row>
    <row r="159" s="14" customFormat="1">
      <c r="A159" s="14"/>
      <c r="B159" s="271"/>
      <c r="C159" s="272"/>
      <c r="D159" s="261" t="s">
        <v>175</v>
      </c>
      <c r="E159" s="273" t="s">
        <v>464</v>
      </c>
      <c r="F159" s="274" t="s">
        <v>183</v>
      </c>
      <c r="G159" s="272"/>
      <c r="H159" s="275">
        <v>78.022000000000006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175</v>
      </c>
      <c r="AU159" s="281" t="s">
        <v>91</v>
      </c>
      <c r="AV159" s="14" t="s">
        <v>173</v>
      </c>
      <c r="AW159" s="14" t="s">
        <v>32</v>
      </c>
      <c r="AX159" s="14" t="s">
        <v>76</v>
      </c>
      <c r="AY159" s="281" t="s">
        <v>166</v>
      </c>
    </row>
    <row r="160" s="13" customFormat="1">
      <c r="A160" s="13"/>
      <c r="B160" s="259"/>
      <c r="C160" s="260"/>
      <c r="D160" s="261" t="s">
        <v>175</v>
      </c>
      <c r="E160" s="262" t="s">
        <v>458</v>
      </c>
      <c r="F160" s="263" t="s">
        <v>464</v>
      </c>
      <c r="G160" s="260"/>
      <c r="H160" s="264">
        <v>78.022000000000006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175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166</v>
      </c>
    </row>
    <row r="161" s="13" customFormat="1">
      <c r="A161" s="13"/>
      <c r="B161" s="259"/>
      <c r="C161" s="260"/>
      <c r="D161" s="261" t="s">
        <v>175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175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166</v>
      </c>
    </row>
    <row r="162" s="2" customFormat="1" ht="16.5" customHeight="1">
      <c r="A162" s="38"/>
      <c r="B162" s="39"/>
      <c r="C162" s="245" t="s">
        <v>204</v>
      </c>
      <c r="D162" s="245" t="s">
        <v>169</v>
      </c>
      <c r="E162" s="246" t="s">
        <v>527</v>
      </c>
      <c r="F162" s="247" t="s">
        <v>528</v>
      </c>
      <c r="G162" s="248" t="s">
        <v>186</v>
      </c>
      <c r="H162" s="249">
        <v>36.265999999999998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173</v>
      </c>
      <c r="AT162" s="257" t="s">
        <v>169</v>
      </c>
      <c r="AU162" s="257" t="s">
        <v>91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173</v>
      </c>
      <c r="BM162" s="257" t="s">
        <v>894</v>
      </c>
    </row>
    <row r="163" s="13" customFormat="1">
      <c r="A163" s="13"/>
      <c r="B163" s="259"/>
      <c r="C163" s="260"/>
      <c r="D163" s="261" t="s">
        <v>175</v>
      </c>
      <c r="E163" s="262" t="s">
        <v>1</v>
      </c>
      <c r="F163" s="263" t="s">
        <v>465</v>
      </c>
      <c r="G163" s="260"/>
      <c r="H163" s="264">
        <v>36.265999999999998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175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166</v>
      </c>
    </row>
    <row r="164" s="2" customFormat="1" ht="21.75" customHeight="1">
      <c r="A164" s="38"/>
      <c r="B164" s="39"/>
      <c r="C164" s="245" t="s">
        <v>209</v>
      </c>
      <c r="D164" s="245" t="s">
        <v>169</v>
      </c>
      <c r="E164" s="246" t="s">
        <v>530</v>
      </c>
      <c r="F164" s="247" t="s">
        <v>531</v>
      </c>
      <c r="G164" s="248" t="s">
        <v>186</v>
      </c>
      <c r="H164" s="249">
        <v>17.890999999999998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173</v>
      </c>
      <c r="AT164" s="257" t="s">
        <v>169</v>
      </c>
      <c r="AU164" s="257" t="s">
        <v>91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173</v>
      </c>
      <c r="BM164" s="257" t="s">
        <v>895</v>
      </c>
    </row>
    <row r="165" s="13" customFormat="1">
      <c r="A165" s="13"/>
      <c r="B165" s="259"/>
      <c r="C165" s="260"/>
      <c r="D165" s="261" t="s">
        <v>175</v>
      </c>
      <c r="E165" s="262" t="s">
        <v>1</v>
      </c>
      <c r="F165" s="263" t="s">
        <v>896</v>
      </c>
      <c r="G165" s="260"/>
      <c r="H165" s="264">
        <v>17.890999999999998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175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166</v>
      </c>
    </row>
    <row r="166" s="2" customFormat="1" ht="16.5" customHeight="1">
      <c r="A166" s="38"/>
      <c r="B166" s="39"/>
      <c r="C166" s="245" t="s">
        <v>214</v>
      </c>
      <c r="D166" s="245" t="s">
        <v>169</v>
      </c>
      <c r="E166" s="246" t="s">
        <v>263</v>
      </c>
      <c r="F166" s="247" t="s">
        <v>264</v>
      </c>
      <c r="G166" s="248" t="s">
        <v>256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173</v>
      </c>
      <c r="AT166" s="257" t="s">
        <v>169</v>
      </c>
      <c r="AU166" s="257" t="s">
        <v>91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173</v>
      </c>
      <c r="BM166" s="257" t="s">
        <v>897</v>
      </c>
    </row>
    <row r="167" s="13" customFormat="1">
      <c r="A167" s="13"/>
      <c r="B167" s="259"/>
      <c r="C167" s="260"/>
      <c r="D167" s="261" t="s">
        <v>175</v>
      </c>
      <c r="E167" s="262" t="s">
        <v>1</v>
      </c>
      <c r="F167" s="263" t="s">
        <v>173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175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166</v>
      </c>
    </row>
    <row r="168" s="2" customFormat="1" ht="21.75" customHeight="1">
      <c r="A168" s="38"/>
      <c r="B168" s="39"/>
      <c r="C168" s="282" t="s">
        <v>219</v>
      </c>
      <c r="D168" s="282" t="s">
        <v>220</v>
      </c>
      <c r="E168" s="283" t="s">
        <v>259</v>
      </c>
      <c r="F168" s="284" t="s">
        <v>260</v>
      </c>
      <c r="G168" s="285" t="s">
        <v>256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209</v>
      </c>
      <c r="AT168" s="257" t="s">
        <v>220</v>
      </c>
      <c r="AU168" s="257" t="s">
        <v>91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173</v>
      </c>
      <c r="BM168" s="257" t="s">
        <v>898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214</v>
      </c>
      <c r="F169" s="243" t="s">
        <v>268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0.055732219999999999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166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226</v>
      </c>
      <c r="D170" s="245" t="s">
        <v>169</v>
      </c>
      <c r="E170" s="246" t="s">
        <v>269</v>
      </c>
      <c r="F170" s="247" t="s">
        <v>270</v>
      </c>
      <c r="G170" s="248" t="s">
        <v>186</v>
      </c>
      <c r="H170" s="249">
        <v>36.265999999999998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0.0047145799999999995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173</v>
      </c>
      <c r="AT170" s="257" t="s">
        <v>169</v>
      </c>
      <c r="AU170" s="257" t="s">
        <v>91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173</v>
      </c>
      <c r="BM170" s="257" t="s">
        <v>899</v>
      </c>
    </row>
    <row r="171" s="13" customFormat="1">
      <c r="A171" s="13"/>
      <c r="B171" s="259"/>
      <c r="C171" s="260"/>
      <c r="D171" s="261" t="s">
        <v>175</v>
      </c>
      <c r="E171" s="262" t="s">
        <v>1</v>
      </c>
      <c r="F171" s="263" t="s">
        <v>465</v>
      </c>
      <c r="G171" s="260"/>
      <c r="H171" s="264">
        <v>36.265999999999998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175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166</v>
      </c>
    </row>
    <row r="172" s="2" customFormat="1" ht="21.75" customHeight="1">
      <c r="A172" s="38"/>
      <c r="B172" s="39"/>
      <c r="C172" s="245" t="s">
        <v>231</v>
      </c>
      <c r="D172" s="245" t="s">
        <v>169</v>
      </c>
      <c r="E172" s="246" t="s">
        <v>273</v>
      </c>
      <c r="F172" s="247" t="s">
        <v>274</v>
      </c>
      <c r="G172" s="248" t="s">
        <v>186</v>
      </c>
      <c r="H172" s="249">
        <v>36.265999999999998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0.00145064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173</v>
      </c>
      <c r="AT172" s="257" t="s">
        <v>169</v>
      </c>
      <c r="AU172" s="257" t="s">
        <v>91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173</v>
      </c>
      <c r="BM172" s="257" t="s">
        <v>900</v>
      </c>
    </row>
    <row r="173" s="13" customFormat="1">
      <c r="A173" s="13"/>
      <c r="B173" s="259"/>
      <c r="C173" s="260"/>
      <c r="D173" s="261" t="s">
        <v>175</v>
      </c>
      <c r="E173" s="262" t="s">
        <v>1</v>
      </c>
      <c r="F173" s="263" t="s">
        <v>795</v>
      </c>
      <c r="G173" s="260"/>
      <c r="H173" s="264">
        <v>10.983000000000001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175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166</v>
      </c>
    </row>
    <row r="174" s="13" customFormat="1">
      <c r="A174" s="13"/>
      <c r="B174" s="259"/>
      <c r="C174" s="260"/>
      <c r="D174" s="261" t="s">
        <v>175</v>
      </c>
      <c r="E174" s="262" t="s">
        <v>1</v>
      </c>
      <c r="F174" s="263" t="s">
        <v>901</v>
      </c>
      <c r="G174" s="260"/>
      <c r="H174" s="264">
        <v>4.6929999999999996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175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166</v>
      </c>
    </row>
    <row r="175" s="13" customFormat="1">
      <c r="A175" s="13"/>
      <c r="B175" s="259"/>
      <c r="C175" s="260"/>
      <c r="D175" s="261" t="s">
        <v>175</v>
      </c>
      <c r="E175" s="262" t="s">
        <v>1</v>
      </c>
      <c r="F175" s="263" t="s">
        <v>902</v>
      </c>
      <c r="G175" s="260"/>
      <c r="H175" s="264">
        <v>20.59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175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166</v>
      </c>
    </row>
    <row r="176" s="14" customFormat="1">
      <c r="A176" s="14"/>
      <c r="B176" s="271"/>
      <c r="C176" s="272"/>
      <c r="D176" s="261" t="s">
        <v>175</v>
      </c>
      <c r="E176" s="273" t="s">
        <v>465</v>
      </c>
      <c r="F176" s="274" t="s">
        <v>183</v>
      </c>
      <c r="G176" s="272"/>
      <c r="H176" s="275">
        <v>36.265999999999998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175</v>
      </c>
      <c r="AU176" s="281" t="s">
        <v>91</v>
      </c>
      <c r="AV176" s="14" t="s">
        <v>173</v>
      </c>
      <c r="AW176" s="14" t="s">
        <v>32</v>
      </c>
      <c r="AX176" s="14" t="s">
        <v>84</v>
      </c>
      <c r="AY176" s="281" t="s">
        <v>166</v>
      </c>
    </row>
    <row r="177" s="2" customFormat="1" ht="16.5" customHeight="1">
      <c r="A177" s="38"/>
      <c r="B177" s="39"/>
      <c r="C177" s="245" t="s">
        <v>125</v>
      </c>
      <c r="D177" s="245" t="s">
        <v>169</v>
      </c>
      <c r="E177" s="246" t="s">
        <v>541</v>
      </c>
      <c r="F177" s="247" t="s">
        <v>542</v>
      </c>
      <c r="G177" s="248" t="s">
        <v>453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173</v>
      </c>
      <c r="AT177" s="257" t="s">
        <v>169</v>
      </c>
      <c r="AU177" s="257" t="s">
        <v>91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173</v>
      </c>
      <c r="BM177" s="257" t="s">
        <v>903</v>
      </c>
    </row>
    <row r="178" s="13" customFormat="1">
      <c r="A178" s="13"/>
      <c r="B178" s="259"/>
      <c r="C178" s="260"/>
      <c r="D178" s="261" t="s">
        <v>175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175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166</v>
      </c>
    </row>
    <row r="179" s="2" customFormat="1" ht="16.5" customHeight="1">
      <c r="A179" s="38"/>
      <c r="B179" s="39"/>
      <c r="C179" s="245" t="s">
        <v>239</v>
      </c>
      <c r="D179" s="245" t="s">
        <v>169</v>
      </c>
      <c r="E179" s="246" t="s">
        <v>544</v>
      </c>
      <c r="F179" s="247" t="s">
        <v>545</v>
      </c>
      <c r="G179" s="248" t="s">
        <v>172</v>
      </c>
      <c r="H179" s="249">
        <v>28.699999999999999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173</v>
      </c>
      <c r="AT179" s="257" t="s">
        <v>169</v>
      </c>
      <c r="AU179" s="257" t="s">
        <v>91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173</v>
      </c>
      <c r="BM179" s="257" t="s">
        <v>904</v>
      </c>
    </row>
    <row r="180" s="13" customFormat="1">
      <c r="A180" s="13"/>
      <c r="B180" s="259"/>
      <c r="C180" s="260"/>
      <c r="D180" s="261" t="s">
        <v>175</v>
      </c>
      <c r="E180" s="262" t="s">
        <v>1</v>
      </c>
      <c r="F180" s="263" t="s">
        <v>800</v>
      </c>
      <c r="G180" s="260"/>
      <c r="H180" s="264">
        <v>19.100000000000001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175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166</v>
      </c>
    </row>
    <row r="181" s="13" customFormat="1">
      <c r="A181" s="13"/>
      <c r="B181" s="259"/>
      <c r="C181" s="260"/>
      <c r="D181" s="261" t="s">
        <v>175</v>
      </c>
      <c r="E181" s="262" t="s">
        <v>1</v>
      </c>
      <c r="F181" s="263" t="s">
        <v>905</v>
      </c>
      <c r="G181" s="260"/>
      <c r="H181" s="264">
        <v>9.5999999999999996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175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166</v>
      </c>
    </row>
    <row r="182" s="14" customFormat="1">
      <c r="A182" s="14"/>
      <c r="B182" s="271"/>
      <c r="C182" s="272"/>
      <c r="D182" s="261" t="s">
        <v>175</v>
      </c>
      <c r="E182" s="273" t="s">
        <v>1</v>
      </c>
      <c r="F182" s="274" t="s">
        <v>183</v>
      </c>
      <c r="G182" s="272"/>
      <c r="H182" s="275">
        <v>28.699999999999999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175</v>
      </c>
      <c r="AU182" s="281" t="s">
        <v>91</v>
      </c>
      <c r="AV182" s="14" t="s">
        <v>173</v>
      </c>
      <c r="AW182" s="14" t="s">
        <v>32</v>
      </c>
      <c r="AX182" s="14" t="s">
        <v>84</v>
      </c>
      <c r="AY182" s="281" t="s">
        <v>166</v>
      </c>
    </row>
    <row r="183" s="2" customFormat="1" ht="16.5" customHeight="1">
      <c r="A183" s="38"/>
      <c r="B183" s="39"/>
      <c r="C183" s="282" t="s">
        <v>8</v>
      </c>
      <c r="D183" s="282" t="s">
        <v>220</v>
      </c>
      <c r="E183" s="283" t="s">
        <v>549</v>
      </c>
      <c r="F183" s="284" t="s">
        <v>550</v>
      </c>
      <c r="G183" s="285" t="s">
        <v>172</v>
      </c>
      <c r="H183" s="286">
        <v>31.57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0.0031570000000000001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209</v>
      </c>
      <c r="AT183" s="257" t="s">
        <v>220</v>
      </c>
      <c r="AU183" s="257" t="s">
        <v>91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173</v>
      </c>
      <c r="BM183" s="257" t="s">
        <v>906</v>
      </c>
    </row>
    <row r="184" s="13" customFormat="1">
      <c r="A184" s="13"/>
      <c r="B184" s="259"/>
      <c r="C184" s="260"/>
      <c r="D184" s="261" t="s">
        <v>175</v>
      </c>
      <c r="E184" s="260"/>
      <c r="F184" s="263" t="s">
        <v>907</v>
      </c>
      <c r="G184" s="260"/>
      <c r="H184" s="264">
        <v>31.57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175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166</v>
      </c>
    </row>
    <row r="185" s="2" customFormat="1" ht="16.5" customHeight="1">
      <c r="A185" s="38"/>
      <c r="B185" s="39"/>
      <c r="C185" s="245" t="s">
        <v>248</v>
      </c>
      <c r="D185" s="245" t="s">
        <v>169</v>
      </c>
      <c r="E185" s="246" t="s">
        <v>286</v>
      </c>
      <c r="F185" s="247" t="s">
        <v>287</v>
      </c>
      <c r="G185" s="248" t="s">
        <v>186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173</v>
      </c>
      <c r="AT185" s="257" t="s">
        <v>169</v>
      </c>
      <c r="AU185" s="257" t="s">
        <v>91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173</v>
      </c>
      <c r="BM185" s="257" t="s">
        <v>908</v>
      </c>
    </row>
    <row r="186" s="13" customFormat="1">
      <c r="A186" s="13"/>
      <c r="B186" s="259"/>
      <c r="C186" s="260"/>
      <c r="D186" s="261" t="s">
        <v>175</v>
      </c>
      <c r="E186" s="262" t="s">
        <v>1</v>
      </c>
      <c r="F186" s="263" t="s">
        <v>554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175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166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317</v>
      </c>
      <c r="F187" s="243" t="s">
        <v>318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166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253</v>
      </c>
      <c r="D188" s="245" t="s">
        <v>169</v>
      </c>
      <c r="E188" s="246" t="s">
        <v>555</v>
      </c>
      <c r="F188" s="247" t="s">
        <v>556</v>
      </c>
      <c r="G188" s="248" t="s">
        <v>180</v>
      </c>
      <c r="H188" s="249">
        <v>0.753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173</v>
      </c>
      <c r="AT188" s="257" t="s">
        <v>169</v>
      </c>
      <c r="AU188" s="257" t="s">
        <v>91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173</v>
      </c>
      <c r="BM188" s="257" t="s">
        <v>909</v>
      </c>
    </row>
    <row r="189" s="2" customFormat="1" ht="21.75" customHeight="1">
      <c r="A189" s="38"/>
      <c r="B189" s="39"/>
      <c r="C189" s="245" t="s">
        <v>258</v>
      </c>
      <c r="D189" s="245" t="s">
        <v>169</v>
      </c>
      <c r="E189" s="246" t="s">
        <v>324</v>
      </c>
      <c r="F189" s="247" t="s">
        <v>325</v>
      </c>
      <c r="G189" s="248" t="s">
        <v>180</v>
      </c>
      <c r="H189" s="249">
        <v>0.753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173</v>
      </c>
      <c r="AT189" s="257" t="s">
        <v>169</v>
      </c>
      <c r="AU189" s="257" t="s">
        <v>91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173</v>
      </c>
      <c r="BM189" s="257" t="s">
        <v>910</v>
      </c>
    </row>
    <row r="190" s="2" customFormat="1" ht="21.75" customHeight="1">
      <c r="A190" s="38"/>
      <c r="B190" s="39"/>
      <c r="C190" s="245" t="s">
        <v>262</v>
      </c>
      <c r="D190" s="245" t="s">
        <v>169</v>
      </c>
      <c r="E190" s="246" t="s">
        <v>328</v>
      </c>
      <c r="F190" s="247" t="s">
        <v>329</v>
      </c>
      <c r="G190" s="248" t="s">
        <v>180</v>
      </c>
      <c r="H190" s="249">
        <v>6.7770000000000001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173</v>
      </c>
      <c r="AT190" s="257" t="s">
        <v>169</v>
      </c>
      <c r="AU190" s="257" t="s">
        <v>91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173</v>
      </c>
      <c r="BM190" s="257" t="s">
        <v>911</v>
      </c>
    </row>
    <row r="191" s="13" customFormat="1">
      <c r="A191" s="13"/>
      <c r="B191" s="259"/>
      <c r="C191" s="260"/>
      <c r="D191" s="261" t="s">
        <v>175</v>
      </c>
      <c r="E191" s="260"/>
      <c r="F191" s="263" t="s">
        <v>912</v>
      </c>
      <c r="G191" s="260"/>
      <c r="H191" s="264">
        <v>6.7770000000000001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175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166</v>
      </c>
    </row>
    <row r="192" s="2" customFormat="1" ht="21.75" customHeight="1">
      <c r="A192" s="38"/>
      <c r="B192" s="39"/>
      <c r="C192" s="245" t="s">
        <v>266</v>
      </c>
      <c r="D192" s="245" t="s">
        <v>169</v>
      </c>
      <c r="E192" s="246" t="s">
        <v>342</v>
      </c>
      <c r="F192" s="247" t="s">
        <v>343</v>
      </c>
      <c r="G192" s="248" t="s">
        <v>180</v>
      </c>
      <c r="H192" s="249">
        <v>0.753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173</v>
      </c>
      <c r="AT192" s="257" t="s">
        <v>169</v>
      </c>
      <c r="AU192" s="257" t="s">
        <v>91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173</v>
      </c>
      <c r="BM192" s="257" t="s">
        <v>913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346</v>
      </c>
      <c r="F193" s="243" t="s">
        <v>347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166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169</v>
      </c>
      <c r="E194" s="246" t="s">
        <v>349</v>
      </c>
      <c r="F194" s="247" t="s">
        <v>350</v>
      </c>
      <c r="G194" s="248" t="s">
        <v>180</v>
      </c>
      <c r="H194" s="249">
        <v>1.264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173</v>
      </c>
      <c r="AT194" s="257" t="s">
        <v>169</v>
      </c>
      <c r="AU194" s="257" t="s">
        <v>91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173</v>
      </c>
      <c r="BM194" s="257" t="s">
        <v>914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352</v>
      </c>
      <c r="F195" s="232" t="s">
        <v>353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1.05432477</v>
      </c>
      <c r="S195" s="237"/>
      <c r="T195" s="239">
        <f>T196+T200+T215+T219+T238+T241+T246+T295</f>
        <v>0.26695750000000001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166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563</v>
      </c>
      <c r="F196" s="243" t="s">
        <v>564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0.0027200000000000002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166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272</v>
      </c>
      <c r="D197" s="245" t="s">
        <v>169</v>
      </c>
      <c r="E197" s="246" t="s">
        <v>565</v>
      </c>
      <c r="F197" s="247" t="s">
        <v>566</v>
      </c>
      <c r="G197" s="248" t="s">
        <v>186</v>
      </c>
      <c r="H197" s="249">
        <v>1.7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0.0027200000000000002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248</v>
      </c>
      <c r="AT197" s="257" t="s">
        <v>169</v>
      </c>
      <c r="AU197" s="257" t="s">
        <v>91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248</v>
      </c>
      <c r="BM197" s="257" t="s">
        <v>915</v>
      </c>
    </row>
    <row r="198" s="13" customFormat="1">
      <c r="A198" s="13"/>
      <c r="B198" s="259"/>
      <c r="C198" s="260"/>
      <c r="D198" s="261" t="s">
        <v>175</v>
      </c>
      <c r="E198" s="262" t="s">
        <v>467</v>
      </c>
      <c r="F198" s="263" t="s">
        <v>812</v>
      </c>
      <c r="G198" s="260"/>
      <c r="H198" s="264">
        <v>1.7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175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166</v>
      </c>
    </row>
    <row r="199" s="2" customFormat="1" ht="21.75" customHeight="1">
      <c r="A199" s="38"/>
      <c r="B199" s="39"/>
      <c r="C199" s="245" t="s">
        <v>278</v>
      </c>
      <c r="D199" s="245" t="s">
        <v>169</v>
      </c>
      <c r="E199" s="246" t="s">
        <v>569</v>
      </c>
      <c r="F199" s="247" t="s">
        <v>570</v>
      </c>
      <c r="G199" s="248" t="s">
        <v>571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248</v>
      </c>
      <c r="AT199" s="257" t="s">
        <v>169</v>
      </c>
      <c r="AU199" s="257" t="s">
        <v>91</v>
      </c>
      <c r="AY199" s="17" t="s">
        <v>166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248</v>
      </c>
      <c r="BM199" s="257" t="s">
        <v>916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361</v>
      </c>
      <c r="F200" s="243" t="s">
        <v>362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166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285</v>
      </c>
      <c r="D201" s="245" t="s">
        <v>169</v>
      </c>
      <c r="E201" s="246" t="s">
        <v>364</v>
      </c>
      <c r="F201" s="247" t="s">
        <v>365</v>
      </c>
      <c r="G201" s="248" t="s">
        <v>256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248</v>
      </c>
      <c r="AT201" s="257" t="s">
        <v>169</v>
      </c>
      <c r="AU201" s="257" t="s">
        <v>91</v>
      </c>
      <c r="AY201" s="17" t="s">
        <v>166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248</v>
      </c>
      <c r="BM201" s="257" t="s">
        <v>917</v>
      </c>
    </row>
    <row r="202" s="13" customFormat="1">
      <c r="A202" s="13"/>
      <c r="B202" s="259"/>
      <c r="C202" s="260"/>
      <c r="D202" s="261" t="s">
        <v>175</v>
      </c>
      <c r="E202" s="262" t="s">
        <v>470</v>
      </c>
      <c r="F202" s="263" t="s">
        <v>173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175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166</v>
      </c>
    </row>
    <row r="203" s="2" customFormat="1" ht="21.75" customHeight="1">
      <c r="A203" s="38"/>
      <c r="B203" s="39"/>
      <c r="C203" s="282" t="s">
        <v>290</v>
      </c>
      <c r="D203" s="282" t="s">
        <v>220</v>
      </c>
      <c r="E203" s="283" t="s">
        <v>574</v>
      </c>
      <c r="F203" s="284" t="s">
        <v>575</v>
      </c>
      <c r="G203" s="285" t="s">
        <v>256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327</v>
      </c>
      <c r="AT203" s="257" t="s">
        <v>220</v>
      </c>
      <c r="AU203" s="257" t="s">
        <v>91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248</v>
      </c>
      <c r="BM203" s="257" t="s">
        <v>918</v>
      </c>
    </row>
    <row r="204" s="13" customFormat="1">
      <c r="A204" s="13"/>
      <c r="B204" s="259"/>
      <c r="C204" s="260"/>
      <c r="D204" s="261" t="s">
        <v>175</v>
      </c>
      <c r="E204" s="262" t="s">
        <v>1</v>
      </c>
      <c r="F204" s="263" t="s">
        <v>470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175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166</v>
      </c>
    </row>
    <row r="205" s="2" customFormat="1" ht="16.5" customHeight="1">
      <c r="A205" s="38"/>
      <c r="B205" s="39"/>
      <c r="C205" s="282" t="s">
        <v>296</v>
      </c>
      <c r="D205" s="282" t="s">
        <v>220</v>
      </c>
      <c r="E205" s="283" t="s">
        <v>376</v>
      </c>
      <c r="F205" s="284" t="s">
        <v>377</v>
      </c>
      <c r="G205" s="285" t="s">
        <v>378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327</v>
      </c>
      <c r="AT205" s="257" t="s">
        <v>220</v>
      </c>
      <c r="AU205" s="257" t="s">
        <v>91</v>
      </c>
      <c r="AY205" s="17" t="s">
        <v>166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248</v>
      </c>
      <c r="BM205" s="257" t="s">
        <v>919</v>
      </c>
    </row>
    <row r="206" s="13" customFormat="1">
      <c r="A206" s="13"/>
      <c r="B206" s="259"/>
      <c r="C206" s="260"/>
      <c r="D206" s="261" t="s">
        <v>175</v>
      </c>
      <c r="E206" s="262" t="s">
        <v>1</v>
      </c>
      <c r="F206" s="263" t="s">
        <v>578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175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166</v>
      </c>
    </row>
    <row r="207" s="2" customFormat="1" ht="16.5" customHeight="1">
      <c r="A207" s="38"/>
      <c r="B207" s="39"/>
      <c r="C207" s="245" t="s">
        <v>301</v>
      </c>
      <c r="D207" s="245" t="s">
        <v>169</v>
      </c>
      <c r="E207" s="246" t="s">
        <v>579</v>
      </c>
      <c r="F207" s="247" t="s">
        <v>580</v>
      </c>
      <c r="G207" s="248" t="s">
        <v>256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248</v>
      </c>
      <c r="AT207" s="257" t="s">
        <v>169</v>
      </c>
      <c r="AU207" s="257" t="s">
        <v>91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248</v>
      </c>
      <c r="BM207" s="257" t="s">
        <v>920</v>
      </c>
    </row>
    <row r="208" s="13" customFormat="1">
      <c r="A208" s="13"/>
      <c r="B208" s="259"/>
      <c r="C208" s="260"/>
      <c r="D208" s="261" t="s">
        <v>175</v>
      </c>
      <c r="E208" s="262" t="s">
        <v>1</v>
      </c>
      <c r="F208" s="263" t="s">
        <v>470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175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166</v>
      </c>
    </row>
    <row r="209" s="2" customFormat="1" ht="21.75" customHeight="1">
      <c r="A209" s="38"/>
      <c r="B209" s="39"/>
      <c r="C209" s="245" t="s">
        <v>306</v>
      </c>
      <c r="D209" s="245" t="s">
        <v>169</v>
      </c>
      <c r="E209" s="246" t="s">
        <v>386</v>
      </c>
      <c r="F209" s="247" t="s">
        <v>387</v>
      </c>
      <c r="G209" s="248" t="s">
        <v>256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248</v>
      </c>
      <c r="AT209" s="257" t="s">
        <v>169</v>
      </c>
      <c r="AU209" s="257" t="s">
        <v>91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248</v>
      </c>
      <c r="BM209" s="257" t="s">
        <v>921</v>
      </c>
    </row>
    <row r="210" s="13" customFormat="1">
      <c r="A210" s="13"/>
      <c r="B210" s="259"/>
      <c r="C210" s="260"/>
      <c r="D210" s="261" t="s">
        <v>175</v>
      </c>
      <c r="E210" s="262" t="s">
        <v>1</v>
      </c>
      <c r="F210" s="263" t="s">
        <v>470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175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166</v>
      </c>
    </row>
    <row r="211" s="2" customFormat="1" ht="21.75" customHeight="1">
      <c r="A211" s="38"/>
      <c r="B211" s="39"/>
      <c r="C211" s="245" t="s">
        <v>311</v>
      </c>
      <c r="D211" s="245" t="s">
        <v>169</v>
      </c>
      <c r="E211" s="246" t="s">
        <v>583</v>
      </c>
      <c r="F211" s="247" t="s">
        <v>584</v>
      </c>
      <c r="G211" s="248" t="s">
        <v>256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248</v>
      </c>
      <c r="AT211" s="257" t="s">
        <v>169</v>
      </c>
      <c r="AU211" s="257" t="s">
        <v>91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248</v>
      </c>
      <c r="BM211" s="257" t="s">
        <v>922</v>
      </c>
    </row>
    <row r="212" s="13" customFormat="1">
      <c r="A212" s="13"/>
      <c r="B212" s="259"/>
      <c r="C212" s="260"/>
      <c r="D212" s="261" t="s">
        <v>175</v>
      </c>
      <c r="E212" s="262" t="s">
        <v>1</v>
      </c>
      <c r="F212" s="263" t="s">
        <v>470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175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166</v>
      </c>
    </row>
    <row r="213" s="2" customFormat="1" ht="21.75" customHeight="1">
      <c r="A213" s="38"/>
      <c r="B213" s="39"/>
      <c r="C213" s="282" t="s">
        <v>319</v>
      </c>
      <c r="D213" s="282" t="s">
        <v>220</v>
      </c>
      <c r="E213" s="283" t="s">
        <v>586</v>
      </c>
      <c r="F213" s="284" t="s">
        <v>587</v>
      </c>
      <c r="G213" s="285" t="s">
        <v>256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327</v>
      </c>
      <c r="AT213" s="257" t="s">
        <v>220</v>
      </c>
      <c r="AU213" s="257" t="s">
        <v>91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248</v>
      </c>
      <c r="BM213" s="257" t="s">
        <v>923</v>
      </c>
    </row>
    <row r="214" s="2" customFormat="1" ht="21.75" customHeight="1">
      <c r="A214" s="38"/>
      <c r="B214" s="39"/>
      <c r="C214" s="245" t="s">
        <v>323</v>
      </c>
      <c r="D214" s="245" t="s">
        <v>169</v>
      </c>
      <c r="E214" s="246" t="s">
        <v>390</v>
      </c>
      <c r="F214" s="247" t="s">
        <v>391</v>
      </c>
      <c r="G214" s="248" t="s">
        <v>180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248</v>
      </c>
      <c r="AT214" s="257" t="s">
        <v>169</v>
      </c>
      <c r="AU214" s="257" t="s">
        <v>91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248</v>
      </c>
      <c r="BM214" s="257" t="s">
        <v>924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590</v>
      </c>
      <c r="F215" s="243" t="s">
        <v>591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166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327</v>
      </c>
      <c r="D216" s="245" t="s">
        <v>169</v>
      </c>
      <c r="E216" s="246" t="s">
        <v>592</v>
      </c>
      <c r="F216" s="247" t="s">
        <v>593</v>
      </c>
      <c r="G216" s="248" t="s">
        <v>256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248</v>
      </c>
      <c r="AT216" s="257" t="s">
        <v>169</v>
      </c>
      <c r="AU216" s="257" t="s">
        <v>91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248</v>
      </c>
      <c r="BM216" s="257" t="s">
        <v>925</v>
      </c>
    </row>
    <row r="217" s="13" customFormat="1">
      <c r="A217" s="13"/>
      <c r="B217" s="259"/>
      <c r="C217" s="260"/>
      <c r="D217" s="261" t="s">
        <v>175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175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166</v>
      </c>
    </row>
    <row r="218" s="2" customFormat="1" ht="21.75" customHeight="1">
      <c r="A218" s="38"/>
      <c r="B218" s="39"/>
      <c r="C218" s="245" t="s">
        <v>289</v>
      </c>
      <c r="D218" s="245" t="s">
        <v>169</v>
      </c>
      <c r="E218" s="246" t="s">
        <v>595</v>
      </c>
      <c r="F218" s="247" t="s">
        <v>596</v>
      </c>
      <c r="G218" s="248" t="s">
        <v>571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248</v>
      </c>
      <c r="AT218" s="257" t="s">
        <v>169</v>
      </c>
      <c r="AU218" s="257" t="s">
        <v>91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248</v>
      </c>
      <c r="BM218" s="257" t="s">
        <v>926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598</v>
      </c>
      <c r="F219" s="243" t="s">
        <v>599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0.099503649999999999</v>
      </c>
      <c r="S219" s="237"/>
      <c r="T219" s="239">
        <f>SUM(T220:T237)</f>
        <v>0.13698474999999999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166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336</v>
      </c>
      <c r="D220" s="245" t="s">
        <v>169</v>
      </c>
      <c r="E220" s="246" t="s">
        <v>600</v>
      </c>
      <c r="F220" s="247" t="s">
        <v>601</v>
      </c>
      <c r="G220" s="248" t="s">
        <v>172</v>
      </c>
      <c r="H220" s="249">
        <v>28.015000000000001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0.091048749999999998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248</v>
      </c>
      <c r="AT220" s="257" t="s">
        <v>169</v>
      </c>
      <c r="AU220" s="257" t="s">
        <v>91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248</v>
      </c>
      <c r="BM220" s="257" t="s">
        <v>927</v>
      </c>
    </row>
    <row r="221" s="13" customFormat="1">
      <c r="A221" s="13"/>
      <c r="B221" s="259"/>
      <c r="C221" s="260"/>
      <c r="D221" s="261" t="s">
        <v>175</v>
      </c>
      <c r="E221" s="262" t="s">
        <v>462</v>
      </c>
      <c r="F221" s="263" t="s">
        <v>928</v>
      </c>
      <c r="G221" s="260"/>
      <c r="H221" s="264">
        <v>28.015000000000001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175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166</v>
      </c>
    </row>
    <row r="222" s="2" customFormat="1" ht="21.75" customHeight="1">
      <c r="A222" s="38"/>
      <c r="B222" s="39"/>
      <c r="C222" s="245" t="s">
        <v>341</v>
      </c>
      <c r="D222" s="245" t="s">
        <v>169</v>
      </c>
      <c r="E222" s="246" t="s">
        <v>608</v>
      </c>
      <c r="F222" s="247" t="s">
        <v>609</v>
      </c>
      <c r="G222" s="248" t="s">
        <v>172</v>
      </c>
      <c r="H222" s="249">
        <v>28.015000000000001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0.01204645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248</v>
      </c>
      <c r="AT222" s="257" t="s">
        <v>169</v>
      </c>
      <c r="AU222" s="257" t="s">
        <v>91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248</v>
      </c>
      <c r="BM222" s="257" t="s">
        <v>929</v>
      </c>
    </row>
    <row r="223" s="13" customFormat="1">
      <c r="A223" s="13"/>
      <c r="B223" s="259"/>
      <c r="C223" s="260"/>
      <c r="D223" s="261" t="s">
        <v>175</v>
      </c>
      <c r="E223" s="262" t="s">
        <v>1</v>
      </c>
      <c r="F223" s="263" t="s">
        <v>462</v>
      </c>
      <c r="G223" s="260"/>
      <c r="H223" s="264">
        <v>28.015000000000001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175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166</v>
      </c>
    </row>
    <row r="224" s="2" customFormat="1" ht="21.75" customHeight="1">
      <c r="A224" s="38"/>
      <c r="B224" s="39"/>
      <c r="C224" s="282" t="s">
        <v>348</v>
      </c>
      <c r="D224" s="282" t="s">
        <v>220</v>
      </c>
      <c r="E224" s="283" t="s">
        <v>611</v>
      </c>
      <c r="F224" s="284" t="s">
        <v>612</v>
      </c>
      <c r="G224" s="285" t="s">
        <v>186</v>
      </c>
      <c r="H224" s="286">
        <v>3.3620000000000001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0.059507400000000002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327</v>
      </c>
      <c r="AT224" s="257" t="s">
        <v>220</v>
      </c>
      <c r="AU224" s="257" t="s">
        <v>91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248</v>
      </c>
      <c r="BM224" s="257" t="s">
        <v>930</v>
      </c>
    </row>
    <row r="225" s="13" customFormat="1">
      <c r="A225" s="13"/>
      <c r="B225" s="259"/>
      <c r="C225" s="260"/>
      <c r="D225" s="261" t="s">
        <v>175</v>
      </c>
      <c r="E225" s="262" t="s">
        <v>1</v>
      </c>
      <c r="F225" s="263" t="s">
        <v>614</v>
      </c>
      <c r="G225" s="260"/>
      <c r="H225" s="264">
        <v>2.802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175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166</v>
      </c>
    </row>
    <row r="226" s="13" customFormat="1">
      <c r="A226" s="13"/>
      <c r="B226" s="259"/>
      <c r="C226" s="260"/>
      <c r="D226" s="261" t="s">
        <v>175</v>
      </c>
      <c r="E226" s="260"/>
      <c r="F226" s="263" t="s">
        <v>931</v>
      </c>
      <c r="G226" s="260"/>
      <c r="H226" s="264">
        <v>3.3620000000000001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175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166</v>
      </c>
    </row>
    <row r="227" s="2" customFormat="1" ht="16.5" customHeight="1">
      <c r="A227" s="38"/>
      <c r="B227" s="39"/>
      <c r="C227" s="245" t="s">
        <v>356</v>
      </c>
      <c r="D227" s="245" t="s">
        <v>169</v>
      </c>
      <c r="E227" s="246" t="s">
        <v>622</v>
      </c>
      <c r="F227" s="247" t="s">
        <v>623</v>
      </c>
      <c r="G227" s="248" t="s">
        <v>186</v>
      </c>
      <c r="H227" s="249">
        <v>1.2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0.042359999999999995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248</v>
      </c>
      <c r="AT227" s="257" t="s">
        <v>169</v>
      </c>
      <c r="AU227" s="257" t="s">
        <v>91</v>
      </c>
      <c r="AY227" s="17" t="s">
        <v>166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248</v>
      </c>
      <c r="BM227" s="257" t="s">
        <v>932</v>
      </c>
    </row>
    <row r="228" s="13" customFormat="1">
      <c r="A228" s="13"/>
      <c r="B228" s="259"/>
      <c r="C228" s="260"/>
      <c r="D228" s="261" t="s">
        <v>175</v>
      </c>
      <c r="E228" s="262" t="s">
        <v>1</v>
      </c>
      <c r="F228" s="263" t="s">
        <v>625</v>
      </c>
      <c r="G228" s="260"/>
      <c r="H228" s="264">
        <v>1.2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175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166</v>
      </c>
    </row>
    <row r="229" s="2" customFormat="1" ht="16.5" customHeight="1">
      <c r="A229" s="38"/>
      <c r="B229" s="39"/>
      <c r="C229" s="245" t="s">
        <v>363</v>
      </c>
      <c r="D229" s="245" t="s">
        <v>169</v>
      </c>
      <c r="E229" s="246" t="s">
        <v>626</v>
      </c>
      <c r="F229" s="247" t="s">
        <v>627</v>
      </c>
      <c r="G229" s="248" t="s">
        <v>256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0.001224</v>
      </c>
      <c r="S229" s="255">
        <v>0.00298</v>
      </c>
      <c r="T229" s="256">
        <f>S229*H229</f>
        <v>0.0035759999999999998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248</v>
      </c>
      <c r="AT229" s="257" t="s">
        <v>169</v>
      </c>
      <c r="AU229" s="257" t="s">
        <v>91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248</v>
      </c>
      <c r="BM229" s="257" t="s">
        <v>933</v>
      </c>
    </row>
    <row r="230" s="13" customFormat="1">
      <c r="A230" s="13"/>
      <c r="B230" s="259"/>
      <c r="C230" s="260"/>
      <c r="D230" s="261" t="s">
        <v>175</v>
      </c>
      <c r="E230" s="262" t="s">
        <v>1</v>
      </c>
      <c r="F230" s="263" t="s">
        <v>625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175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166</v>
      </c>
    </row>
    <row r="231" s="2" customFormat="1" ht="16.5" customHeight="1">
      <c r="A231" s="38"/>
      <c r="B231" s="39"/>
      <c r="C231" s="282" t="s">
        <v>367</v>
      </c>
      <c r="D231" s="282" t="s">
        <v>220</v>
      </c>
      <c r="E231" s="283" t="s">
        <v>629</v>
      </c>
      <c r="F231" s="284" t="s">
        <v>630</v>
      </c>
      <c r="G231" s="285" t="s">
        <v>186</v>
      </c>
      <c r="H231" s="286">
        <v>1.3200000000000001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0.023364000000000003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327</v>
      </c>
      <c r="AT231" s="257" t="s">
        <v>220</v>
      </c>
      <c r="AU231" s="257" t="s">
        <v>91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248</v>
      </c>
      <c r="BM231" s="257" t="s">
        <v>934</v>
      </c>
    </row>
    <row r="232" s="13" customFormat="1">
      <c r="A232" s="13"/>
      <c r="B232" s="259"/>
      <c r="C232" s="260"/>
      <c r="D232" s="261" t="s">
        <v>175</v>
      </c>
      <c r="E232" s="260"/>
      <c r="F232" s="263" t="s">
        <v>632</v>
      </c>
      <c r="G232" s="260"/>
      <c r="H232" s="264">
        <v>1.3200000000000001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175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166</v>
      </c>
    </row>
    <row r="233" s="2" customFormat="1" ht="16.5" customHeight="1">
      <c r="A233" s="38"/>
      <c r="B233" s="39"/>
      <c r="C233" s="245" t="s">
        <v>371</v>
      </c>
      <c r="D233" s="245" t="s">
        <v>169</v>
      </c>
      <c r="E233" s="246" t="s">
        <v>633</v>
      </c>
      <c r="F233" s="247" t="s">
        <v>634</v>
      </c>
      <c r="G233" s="248" t="s">
        <v>172</v>
      </c>
      <c r="H233" s="249">
        <v>28.015000000000001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0.0033618000000000003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248</v>
      </c>
      <c r="AT233" s="257" t="s">
        <v>169</v>
      </c>
      <c r="AU233" s="257" t="s">
        <v>91</v>
      </c>
      <c r="AY233" s="17" t="s">
        <v>166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248</v>
      </c>
      <c r="BM233" s="257" t="s">
        <v>935</v>
      </c>
    </row>
    <row r="234" s="13" customFormat="1">
      <c r="A234" s="13"/>
      <c r="B234" s="259"/>
      <c r="C234" s="260"/>
      <c r="D234" s="261" t="s">
        <v>175</v>
      </c>
      <c r="E234" s="262" t="s">
        <v>1</v>
      </c>
      <c r="F234" s="263" t="s">
        <v>636</v>
      </c>
      <c r="G234" s="260"/>
      <c r="H234" s="264">
        <v>28.015000000000001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175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166</v>
      </c>
    </row>
    <row r="235" s="2" customFormat="1" ht="16.5" customHeight="1">
      <c r="A235" s="38"/>
      <c r="B235" s="39"/>
      <c r="C235" s="245" t="s">
        <v>375</v>
      </c>
      <c r="D235" s="245" t="s">
        <v>169</v>
      </c>
      <c r="E235" s="246" t="s">
        <v>637</v>
      </c>
      <c r="F235" s="247" t="s">
        <v>638</v>
      </c>
      <c r="G235" s="248" t="s">
        <v>256</v>
      </c>
      <c r="H235" s="249">
        <v>56.030000000000001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248</v>
      </c>
      <c r="AT235" s="257" t="s">
        <v>169</v>
      </c>
      <c r="AU235" s="257" t="s">
        <v>91</v>
      </c>
      <c r="AY235" s="17" t="s">
        <v>166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248</v>
      </c>
      <c r="BM235" s="257" t="s">
        <v>936</v>
      </c>
    </row>
    <row r="236" s="13" customFormat="1">
      <c r="A236" s="13"/>
      <c r="B236" s="259"/>
      <c r="C236" s="260"/>
      <c r="D236" s="261" t="s">
        <v>175</v>
      </c>
      <c r="E236" s="262" t="s">
        <v>1</v>
      </c>
      <c r="F236" s="263" t="s">
        <v>640</v>
      </c>
      <c r="G236" s="260"/>
      <c r="H236" s="264">
        <v>56.030000000000001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175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166</v>
      </c>
    </row>
    <row r="237" s="2" customFormat="1" ht="21.75" customHeight="1">
      <c r="A237" s="38"/>
      <c r="B237" s="39"/>
      <c r="C237" s="245" t="s">
        <v>381</v>
      </c>
      <c r="D237" s="245" t="s">
        <v>169</v>
      </c>
      <c r="E237" s="246" t="s">
        <v>641</v>
      </c>
      <c r="F237" s="247" t="s">
        <v>642</v>
      </c>
      <c r="G237" s="248" t="s">
        <v>571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248</v>
      </c>
      <c r="AT237" s="257" t="s">
        <v>169</v>
      </c>
      <c r="AU237" s="257" t="s">
        <v>91</v>
      </c>
      <c r="AY237" s="17" t="s">
        <v>166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248</v>
      </c>
      <c r="BM237" s="257" t="s">
        <v>937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644</v>
      </c>
      <c r="F238" s="243" t="s">
        <v>645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2.5600000000000002E-05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166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385</v>
      </c>
      <c r="D239" s="245" t="s">
        <v>169</v>
      </c>
      <c r="E239" s="246" t="s">
        <v>646</v>
      </c>
      <c r="F239" s="247" t="s">
        <v>647</v>
      </c>
      <c r="G239" s="248" t="s">
        <v>186</v>
      </c>
      <c r="H239" s="249">
        <v>0.64000000000000001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2.5600000000000002E-05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248</v>
      </c>
      <c r="AT239" s="257" t="s">
        <v>169</v>
      </c>
      <c r="AU239" s="257" t="s">
        <v>91</v>
      </c>
      <c r="AY239" s="17" t="s">
        <v>166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248</v>
      </c>
      <c r="BM239" s="257" t="s">
        <v>938</v>
      </c>
    </row>
    <row r="240" s="13" customFormat="1">
      <c r="A240" s="13"/>
      <c r="B240" s="259"/>
      <c r="C240" s="260"/>
      <c r="D240" s="261" t="s">
        <v>175</v>
      </c>
      <c r="E240" s="262" t="s">
        <v>649</v>
      </c>
      <c r="F240" s="263" t="s">
        <v>650</v>
      </c>
      <c r="G240" s="260"/>
      <c r="H240" s="264">
        <v>0.64000000000000001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175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166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651</v>
      </c>
      <c r="F241" s="243" t="s">
        <v>652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0.0053939999999999995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166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389</v>
      </c>
      <c r="D242" s="245" t="s">
        <v>169</v>
      </c>
      <c r="E242" s="246" t="s">
        <v>653</v>
      </c>
      <c r="F242" s="247" t="s">
        <v>654</v>
      </c>
      <c r="G242" s="248" t="s">
        <v>256</v>
      </c>
      <c r="H242" s="249">
        <v>1.24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0.0053939999999999995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248</v>
      </c>
      <c r="AT242" s="257" t="s">
        <v>169</v>
      </c>
      <c r="AU242" s="257" t="s">
        <v>91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248</v>
      </c>
      <c r="BM242" s="257" t="s">
        <v>939</v>
      </c>
    </row>
    <row r="243" s="13" customFormat="1">
      <c r="A243" s="13"/>
      <c r="B243" s="259"/>
      <c r="C243" s="260"/>
      <c r="D243" s="261" t="s">
        <v>175</v>
      </c>
      <c r="E243" s="262" t="s">
        <v>1</v>
      </c>
      <c r="F243" s="263" t="s">
        <v>656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175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166</v>
      </c>
    </row>
    <row r="244" s="13" customFormat="1">
      <c r="A244" s="13"/>
      <c r="B244" s="259"/>
      <c r="C244" s="260"/>
      <c r="D244" s="261" t="s">
        <v>175</v>
      </c>
      <c r="E244" s="262" t="s">
        <v>1</v>
      </c>
      <c r="F244" s="263" t="s">
        <v>657</v>
      </c>
      <c r="G244" s="260"/>
      <c r="H244" s="264">
        <v>0.64000000000000001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175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166</v>
      </c>
    </row>
    <row r="245" s="14" customFormat="1">
      <c r="A245" s="14"/>
      <c r="B245" s="271"/>
      <c r="C245" s="272"/>
      <c r="D245" s="261" t="s">
        <v>175</v>
      </c>
      <c r="E245" s="273" t="s">
        <v>1</v>
      </c>
      <c r="F245" s="274" t="s">
        <v>183</v>
      </c>
      <c r="G245" s="272"/>
      <c r="H245" s="275">
        <v>1.24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175</v>
      </c>
      <c r="AU245" s="281" t="s">
        <v>91</v>
      </c>
      <c r="AV245" s="14" t="s">
        <v>173</v>
      </c>
      <c r="AW245" s="14" t="s">
        <v>32</v>
      </c>
      <c r="AX245" s="14" t="s">
        <v>84</v>
      </c>
      <c r="AY245" s="281" t="s">
        <v>166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393</v>
      </c>
      <c r="F246" s="243" t="s">
        <v>394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0.28316482000000004</v>
      </c>
      <c r="S246" s="237"/>
      <c r="T246" s="239">
        <f>SUM(T247:T294)</f>
        <v>0.0176259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166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395</v>
      </c>
      <c r="D247" s="245" t="s">
        <v>169</v>
      </c>
      <c r="E247" s="246" t="s">
        <v>658</v>
      </c>
      <c r="F247" s="247" t="s">
        <v>659</v>
      </c>
      <c r="G247" s="248" t="s">
        <v>186</v>
      </c>
      <c r="H247" s="249">
        <v>3.613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0.00021678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248</v>
      </c>
      <c r="AT247" s="257" t="s">
        <v>169</v>
      </c>
      <c r="AU247" s="257" t="s">
        <v>91</v>
      </c>
      <c r="AY247" s="17" t="s">
        <v>166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248</v>
      </c>
      <c r="BM247" s="257" t="s">
        <v>940</v>
      </c>
    </row>
    <row r="248" s="13" customFormat="1">
      <c r="A248" s="13"/>
      <c r="B248" s="259"/>
      <c r="C248" s="260"/>
      <c r="D248" s="261" t="s">
        <v>175</v>
      </c>
      <c r="E248" s="262" t="s">
        <v>475</v>
      </c>
      <c r="F248" s="263" t="s">
        <v>661</v>
      </c>
      <c r="G248" s="260"/>
      <c r="H248" s="264">
        <v>3.613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175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166</v>
      </c>
    </row>
    <row r="249" s="2" customFormat="1" ht="21.75" customHeight="1">
      <c r="A249" s="38"/>
      <c r="B249" s="39"/>
      <c r="C249" s="245" t="s">
        <v>400</v>
      </c>
      <c r="D249" s="245" t="s">
        <v>169</v>
      </c>
      <c r="E249" s="246" t="s">
        <v>396</v>
      </c>
      <c r="F249" s="247" t="s">
        <v>397</v>
      </c>
      <c r="G249" s="248" t="s">
        <v>186</v>
      </c>
      <c r="H249" s="249">
        <v>4.7549999999999999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0.00061814999999999993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248</v>
      </c>
      <c r="AT249" s="257" t="s">
        <v>169</v>
      </c>
      <c r="AU249" s="257" t="s">
        <v>91</v>
      </c>
      <c r="AY249" s="17" t="s">
        <v>166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248</v>
      </c>
      <c r="BM249" s="257" t="s">
        <v>941</v>
      </c>
    </row>
    <row r="250" s="13" customFormat="1">
      <c r="A250" s="13"/>
      <c r="B250" s="259"/>
      <c r="C250" s="260"/>
      <c r="D250" s="261" t="s">
        <v>175</v>
      </c>
      <c r="E250" s="262" t="s">
        <v>1</v>
      </c>
      <c r="F250" s="263" t="s">
        <v>663</v>
      </c>
      <c r="G250" s="260"/>
      <c r="H250" s="264">
        <v>4.7549999999999999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175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166</v>
      </c>
    </row>
    <row r="251" s="2" customFormat="1" ht="21.75" customHeight="1">
      <c r="A251" s="38"/>
      <c r="B251" s="39"/>
      <c r="C251" s="245" t="s">
        <v>404</v>
      </c>
      <c r="D251" s="245" t="s">
        <v>169</v>
      </c>
      <c r="E251" s="246" t="s">
        <v>401</v>
      </c>
      <c r="F251" s="247" t="s">
        <v>402</v>
      </c>
      <c r="G251" s="248" t="s">
        <v>186</v>
      </c>
      <c r="H251" s="249">
        <v>1.1419999999999999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0.00013704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248</v>
      </c>
      <c r="AT251" s="257" t="s">
        <v>169</v>
      </c>
      <c r="AU251" s="257" t="s">
        <v>91</v>
      </c>
      <c r="AY251" s="17" t="s">
        <v>166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248</v>
      </c>
      <c r="BM251" s="257" t="s">
        <v>942</v>
      </c>
    </row>
    <row r="252" s="13" customFormat="1">
      <c r="A252" s="13"/>
      <c r="B252" s="259"/>
      <c r="C252" s="260"/>
      <c r="D252" s="261" t="s">
        <v>175</v>
      </c>
      <c r="E252" s="262" t="s">
        <v>100</v>
      </c>
      <c r="F252" s="263" t="s">
        <v>665</v>
      </c>
      <c r="G252" s="260"/>
      <c r="H252" s="264">
        <v>1.1419999999999999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175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166</v>
      </c>
    </row>
    <row r="253" s="2" customFormat="1" ht="21.75" customHeight="1">
      <c r="A253" s="38"/>
      <c r="B253" s="39"/>
      <c r="C253" s="245" t="s">
        <v>409</v>
      </c>
      <c r="D253" s="245" t="s">
        <v>169</v>
      </c>
      <c r="E253" s="246" t="s">
        <v>666</v>
      </c>
      <c r="F253" s="247" t="s">
        <v>667</v>
      </c>
      <c r="G253" s="248" t="s">
        <v>186</v>
      </c>
      <c r="H253" s="249">
        <v>3.613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0.00104777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248</v>
      </c>
      <c r="AT253" s="257" t="s">
        <v>169</v>
      </c>
      <c r="AU253" s="257" t="s">
        <v>91</v>
      </c>
      <c r="AY253" s="17" t="s">
        <v>166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248</v>
      </c>
      <c r="BM253" s="257" t="s">
        <v>943</v>
      </c>
    </row>
    <row r="254" s="13" customFormat="1">
      <c r="A254" s="13"/>
      <c r="B254" s="259"/>
      <c r="C254" s="260"/>
      <c r="D254" s="261" t="s">
        <v>175</v>
      </c>
      <c r="E254" s="262" t="s">
        <v>1</v>
      </c>
      <c r="F254" s="263" t="s">
        <v>475</v>
      </c>
      <c r="G254" s="260"/>
      <c r="H254" s="264">
        <v>3.613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175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166</v>
      </c>
    </row>
    <row r="255" s="2" customFormat="1" ht="21.75" customHeight="1">
      <c r="A255" s="38"/>
      <c r="B255" s="39"/>
      <c r="C255" s="245" t="s">
        <v>413</v>
      </c>
      <c r="D255" s="245" t="s">
        <v>169</v>
      </c>
      <c r="E255" s="246" t="s">
        <v>669</v>
      </c>
      <c r="F255" s="247" t="s">
        <v>670</v>
      </c>
      <c r="G255" s="248" t="s">
        <v>186</v>
      </c>
      <c r="H255" s="249">
        <v>18.225000000000001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0.0010935000000000001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248</v>
      </c>
      <c r="AT255" s="257" t="s">
        <v>169</v>
      </c>
      <c r="AU255" s="257" t="s">
        <v>91</v>
      </c>
      <c r="AY255" s="17" t="s">
        <v>166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248</v>
      </c>
      <c r="BM255" s="257" t="s">
        <v>944</v>
      </c>
    </row>
    <row r="256" s="13" customFormat="1">
      <c r="A256" s="13"/>
      <c r="B256" s="259"/>
      <c r="C256" s="260"/>
      <c r="D256" s="261" t="s">
        <v>175</v>
      </c>
      <c r="E256" s="262" t="s">
        <v>472</v>
      </c>
      <c r="F256" s="263" t="s">
        <v>945</v>
      </c>
      <c r="G256" s="260"/>
      <c r="H256" s="264">
        <v>14.449999999999999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175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166</v>
      </c>
    </row>
    <row r="257" s="13" customFormat="1">
      <c r="A257" s="13"/>
      <c r="B257" s="259"/>
      <c r="C257" s="260"/>
      <c r="D257" s="261" t="s">
        <v>175</v>
      </c>
      <c r="E257" s="262" t="s">
        <v>479</v>
      </c>
      <c r="F257" s="263" t="s">
        <v>673</v>
      </c>
      <c r="G257" s="260"/>
      <c r="H257" s="264">
        <v>15.895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175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166</v>
      </c>
    </row>
    <row r="258" s="13" customFormat="1">
      <c r="A258" s="13"/>
      <c r="B258" s="259"/>
      <c r="C258" s="260"/>
      <c r="D258" s="261" t="s">
        <v>175</v>
      </c>
      <c r="E258" s="262" t="s">
        <v>481</v>
      </c>
      <c r="F258" s="263" t="s">
        <v>674</v>
      </c>
      <c r="G258" s="260"/>
      <c r="H258" s="264">
        <v>9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175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166</v>
      </c>
    </row>
    <row r="259" s="13" customFormat="1">
      <c r="A259" s="13"/>
      <c r="B259" s="259"/>
      <c r="C259" s="260"/>
      <c r="D259" s="261" t="s">
        <v>175</v>
      </c>
      <c r="E259" s="262" t="s">
        <v>482</v>
      </c>
      <c r="F259" s="263" t="s">
        <v>675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175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166</v>
      </c>
    </row>
    <row r="260" s="13" customFormat="1">
      <c r="A260" s="13"/>
      <c r="B260" s="259"/>
      <c r="C260" s="260"/>
      <c r="D260" s="261" t="s">
        <v>175</v>
      </c>
      <c r="E260" s="262" t="s">
        <v>1</v>
      </c>
      <c r="F260" s="263" t="s">
        <v>676</v>
      </c>
      <c r="G260" s="260"/>
      <c r="H260" s="264">
        <v>18.225000000000001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175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166</v>
      </c>
    </row>
    <row r="261" s="2" customFormat="1" ht="21.75" customHeight="1">
      <c r="A261" s="38"/>
      <c r="B261" s="39"/>
      <c r="C261" s="245" t="s">
        <v>417</v>
      </c>
      <c r="D261" s="245" t="s">
        <v>169</v>
      </c>
      <c r="E261" s="246" t="s">
        <v>677</v>
      </c>
      <c r="F261" s="247" t="s">
        <v>678</v>
      </c>
      <c r="G261" s="248" t="s">
        <v>186</v>
      </c>
      <c r="H261" s="249">
        <v>27.225000000000001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0.0038114999999999998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248</v>
      </c>
      <c r="AT261" s="257" t="s">
        <v>169</v>
      </c>
      <c r="AU261" s="257" t="s">
        <v>91</v>
      </c>
      <c r="AY261" s="17" t="s">
        <v>166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248</v>
      </c>
      <c r="BM261" s="257" t="s">
        <v>946</v>
      </c>
    </row>
    <row r="262" s="13" customFormat="1">
      <c r="A262" s="13"/>
      <c r="B262" s="259"/>
      <c r="C262" s="260"/>
      <c r="D262" s="261" t="s">
        <v>175</v>
      </c>
      <c r="E262" s="262" t="s">
        <v>1</v>
      </c>
      <c r="F262" s="263" t="s">
        <v>680</v>
      </c>
      <c r="G262" s="260"/>
      <c r="H262" s="264">
        <v>27.225000000000001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175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166</v>
      </c>
    </row>
    <row r="263" s="2" customFormat="1" ht="21.75" customHeight="1">
      <c r="A263" s="38"/>
      <c r="B263" s="39"/>
      <c r="C263" s="245" t="s">
        <v>421</v>
      </c>
      <c r="D263" s="245" t="s">
        <v>169</v>
      </c>
      <c r="E263" s="246" t="s">
        <v>414</v>
      </c>
      <c r="F263" s="247" t="s">
        <v>415</v>
      </c>
      <c r="G263" s="248" t="s">
        <v>186</v>
      </c>
      <c r="H263" s="249">
        <v>27.225000000000001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0.0032670000000000004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248</v>
      </c>
      <c r="AT263" s="257" t="s">
        <v>169</v>
      </c>
      <c r="AU263" s="257" t="s">
        <v>91</v>
      </c>
      <c r="AY263" s="17" t="s">
        <v>166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248</v>
      </c>
      <c r="BM263" s="257" t="s">
        <v>947</v>
      </c>
    </row>
    <row r="264" s="13" customFormat="1">
      <c r="A264" s="13"/>
      <c r="B264" s="259"/>
      <c r="C264" s="260"/>
      <c r="D264" s="261" t="s">
        <v>175</v>
      </c>
      <c r="E264" s="262" t="s">
        <v>1</v>
      </c>
      <c r="F264" s="263" t="s">
        <v>680</v>
      </c>
      <c r="G264" s="260"/>
      <c r="H264" s="264">
        <v>27.225000000000001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175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166</v>
      </c>
    </row>
    <row r="265" s="2" customFormat="1" ht="21.75" customHeight="1">
      <c r="A265" s="38"/>
      <c r="B265" s="39"/>
      <c r="C265" s="245" t="s">
        <v>426</v>
      </c>
      <c r="D265" s="245" t="s">
        <v>169</v>
      </c>
      <c r="E265" s="246" t="s">
        <v>682</v>
      </c>
      <c r="F265" s="247" t="s">
        <v>683</v>
      </c>
      <c r="G265" s="248" t="s">
        <v>172</v>
      </c>
      <c r="H265" s="249">
        <v>18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0.00018000000000000001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248</v>
      </c>
      <c r="AT265" s="257" t="s">
        <v>169</v>
      </c>
      <c r="AU265" s="257" t="s">
        <v>91</v>
      </c>
      <c r="AY265" s="17" t="s">
        <v>166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248</v>
      </c>
      <c r="BM265" s="257" t="s">
        <v>948</v>
      </c>
    </row>
    <row r="266" s="13" customFormat="1">
      <c r="A266" s="13"/>
      <c r="B266" s="259"/>
      <c r="C266" s="260"/>
      <c r="D266" s="261" t="s">
        <v>175</v>
      </c>
      <c r="E266" s="262" t="s">
        <v>1</v>
      </c>
      <c r="F266" s="263" t="s">
        <v>685</v>
      </c>
      <c r="G266" s="260"/>
      <c r="H266" s="264">
        <v>14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175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166</v>
      </c>
    </row>
    <row r="267" s="13" customFormat="1">
      <c r="A267" s="13"/>
      <c r="B267" s="259"/>
      <c r="C267" s="260"/>
      <c r="D267" s="261" t="s">
        <v>175</v>
      </c>
      <c r="E267" s="262" t="s">
        <v>1</v>
      </c>
      <c r="F267" s="263" t="s">
        <v>686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175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166</v>
      </c>
    </row>
    <row r="268" s="14" customFormat="1">
      <c r="A268" s="14"/>
      <c r="B268" s="271"/>
      <c r="C268" s="272"/>
      <c r="D268" s="261" t="s">
        <v>175</v>
      </c>
      <c r="E268" s="273" t="s">
        <v>485</v>
      </c>
      <c r="F268" s="274" t="s">
        <v>183</v>
      </c>
      <c r="G268" s="272"/>
      <c r="H268" s="275">
        <v>18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175</v>
      </c>
      <c r="AU268" s="281" t="s">
        <v>91</v>
      </c>
      <c r="AV268" s="14" t="s">
        <v>173</v>
      </c>
      <c r="AW268" s="14" t="s">
        <v>32</v>
      </c>
      <c r="AX268" s="14" t="s">
        <v>84</v>
      </c>
      <c r="AY268" s="281" t="s">
        <v>166</v>
      </c>
    </row>
    <row r="269" s="2" customFormat="1" ht="21.75" customHeight="1">
      <c r="A269" s="38"/>
      <c r="B269" s="39"/>
      <c r="C269" s="245" t="s">
        <v>433</v>
      </c>
      <c r="D269" s="245" t="s">
        <v>169</v>
      </c>
      <c r="E269" s="246" t="s">
        <v>687</v>
      </c>
      <c r="F269" s="247" t="s">
        <v>688</v>
      </c>
      <c r="G269" s="248" t="s">
        <v>256</v>
      </c>
      <c r="H269" s="249">
        <v>10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0.0012000000000000001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248</v>
      </c>
      <c r="AT269" s="257" t="s">
        <v>169</v>
      </c>
      <c r="AU269" s="257" t="s">
        <v>91</v>
      </c>
      <c r="AY269" s="17" t="s">
        <v>166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248</v>
      </c>
      <c r="BM269" s="257" t="s">
        <v>949</v>
      </c>
    </row>
    <row r="270" s="13" customFormat="1">
      <c r="A270" s="13"/>
      <c r="B270" s="259"/>
      <c r="C270" s="260"/>
      <c r="D270" s="261" t="s">
        <v>175</v>
      </c>
      <c r="E270" s="262" t="s">
        <v>487</v>
      </c>
      <c r="F270" s="263" t="s">
        <v>690</v>
      </c>
      <c r="G270" s="260"/>
      <c r="H270" s="264">
        <v>10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175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166</v>
      </c>
    </row>
    <row r="271" s="2" customFormat="1" ht="21.75" customHeight="1">
      <c r="A271" s="38"/>
      <c r="B271" s="39"/>
      <c r="C271" s="245" t="s">
        <v>437</v>
      </c>
      <c r="D271" s="245" t="s">
        <v>169</v>
      </c>
      <c r="E271" s="246" t="s">
        <v>692</v>
      </c>
      <c r="F271" s="247" t="s">
        <v>693</v>
      </c>
      <c r="G271" s="248" t="s">
        <v>172</v>
      </c>
      <c r="H271" s="249">
        <v>18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0.00072000000000000005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248</v>
      </c>
      <c r="AT271" s="257" t="s">
        <v>169</v>
      </c>
      <c r="AU271" s="257" t="s">
        <v>91</v>
      </c>
      <c r="AY271" s="17" t="s">
        <v>166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248</v>
      </c>
      <c r="BM271" s="257" t="s">
        <v>950</v>
      </c>
    </row>
    <row r="272" s="13" customFormat="1">
      <c r="A272" s="13"/>
      <c r="B272" s="259"/>
      <c r="C272" s="260"/>
      <c r="D272" s="261" t="s">
        <v>175</v>
      </c>
      <c r="E272" s="262" t="s">
        <v>1</v>
      </c>
      <c r="F272" s="263" t="s">
        <v>485</v>
      </c>
      <c r="G272" s="260"/>
      <c r="H272" s="264">
        <v>18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175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166</v>
      </c>
    </row>
    <row r="273" s="2" customFormat="1" ht="21.75" customHeight="1">
      <c r="A273" s="38"/>
      <c r="B273" s="39"/>
      <c r="C273" s="245" t="s">
        <v>442</v>
      </c>
      <c r="D273" s="245" t="s">
        <v>169</v>
      </c>
      <c r="E273" s="246" t="s">
        <v>696</v>
      </c>
      <c r="F273" s="247" t="s">
        <v>697</v>
      </c>
      <c r="G273" s="248" t="s">
        <v>256</v>
      </c>
      <c r="H273" s="249">
        <v>10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0.0012999999999999999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248</v>
      </c>
      <c r="AT273" s="257" t="s">
        <v>169</v>
      </c>
      <c r="AU273" s="257" t="s">
        <v>91</v>
      </c>
      <c r="AY273" s="17" t="s">
        <v>166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248</v>
      </c>
      <c r="BM273" s="257" t="s">
        <v>951</v>
      </c>
    </row>
    <row r="274" s="13" customFormat="1">
      <c r="A274" s="13"/>
      <c r="B274" s="259"/>
      <c r="C274" s="260"/>
      <c r="D274" s="261" t="s">
        <v>175</v>
      </c>
      <c r="E274" s="262" t="s">
        <v>1</v>
      </c>
      <c r="F274" s="263" t="s">
        <v>487</v>
      </c>
      <c r="G274" s="260"/>
      <c r="H274" s="264">
        <v>10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175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166</v>
      </c>
    </row>
    <row r="275" s="2" customFormat="1" ht="21.75" customHeight="1">
      <c r="A275" s="38"/>
      <c r="B275" s="39"/>
      <c r="C275" s="245" t="s">
        <v>450</v>
      </c>
      <c r="D275" s="245" t="s">
        <v>169</v>
      </c>
      <c r="E275" s="246" t="s">
        <v>700</v>
      </c>
      <c r="F275" s="247" t="s">
        <v>701</v>
      </c>
      <c r="G275" s="248" t="s">
        <v>172</v>
      </c>
      <c r="H275" s="249">
        <v>18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0.00072000000000000005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248</v>
      </c>
      <c r="AT275" s="257" t="s">
        <v>169</v>
      </c>
      <c r="AU275" s="257" t="s">
        <v>91</v>
      </c>
      <c r="AY275" s="17" t="s">
        <v>166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248</v>
      </c>
      <c r="BM275" s="257" t="s">
        <v>952</v>
      </c>
    </row>
    <row r="276" s="13" customFormat="1">
      <c r="A276" s="13"/>
      <c r="B276" s="259"/>
      <c r="C276" s="260"/>
      <c r="D276" s="261" t="s">
        <v>175</v>
      </c>
      <c r="E276" s="262" t="s">
        <v>1</v>
      </c>
      <c r="F276" s="263" t="s">
        <v>485</v>
      </c>
      <c r="G276" s="260"/>
      <c r="H276" s="264">
        <v>18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175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166</v>
      </c>
    </row>
    <row r="277" s="2" customFormat="1" ht="16.5" customHeight="1">
      <c r="A277" s="38"/>
      <c r="B277" s="39"/>
      <c r="C277" s="245" t="s">
        <v>691</v>
      </c>
      <c r="D277" s="245" t="s">
        <v>169</v>
      </c>
      <c r="E277" s="246" t="s">
        <v>704</v>
      </c>
      <c r="F277" s="247" t="s">
        <v>705</v>
      </c>
      <c r="G277" s="248" t="s">
        <v>186</v>
      </c>
      <c r="H277" s="249">
        <v>58.753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0.00058753000000000006</v>
      </c>
      <c r="S277" s="255">
        <v>0.00014999999999999999</v>
      </c>
      <c r="T277" s="256">
        <f>S277*H277</f>
        <v>0.00881295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248</v>
      </c>
      <c r="AT277" s="257" t="s">
        <v>169</v>
      </c>
      <c r="AU277" s="257" t="s">
        <v>91</v>
      </c>
      <c r="AY277" s="17" t="s">
        <v>166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248</v>
      </c>
      <c r="BM277" s="257" t="s">
        <v>953</v>
      </c>
    </row>
    <row r="278" s="13" customFormat="1">
      <c r="A278" s="13"/>
      <c r="B278" s="259"/>
      <c r="C278" s="260"/>
      <c r="D278" s="261" t="s">
        <v>175</v>
      </c>
      <c r="E278" s="262" t="s">
        <v>1</v>
      </c>
      <c r="F278" s="263" t="s">
        <v>707</v>
      </c>
      <c r="G278" s="260"/>
      <c r="H278" s="264">
        <v>58.753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175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166</v>
      </c>
    </row>
    <row r="279" s="2" customFormat="1" ht="16.5" customHeight="1">
      <c r="A279" s="38"/>
      <c r="B279" s="39"/>
      <c r="C279" s="245" t="s">
        <v>695</v>
      </c>
      <c r="D279" s="245" t="s">
        <v>169</v>
      </c>
      <c r="E279" s="246" t="s">
        <v>709</v>
      </c>
      <c r="F279" s="247" t="s">
        <v>710</v>
      </c>
      <c r="G279" s="248" t="s">
        <v>186</v>
      </c>
      <c r="H279" s="249">
        <v>58.753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0.00881295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248</v>
      </c>
      <c r="AT279" s="257" t="s">
        <v>169</v>
      </c>
      <c r="AU279" s="257" t="s">
        <v>91</v>
      </c>
      <c r="AY279" s="17" t="s">
        <v>166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248</v>
      </c>
      <c r="BM279" s="257" t="s">
        <v>954</v>
      </c>
    </row>
    <row r="280" s="13" customFormat="1">
      <c r="A280" s="13"/>
      <c r="B280" s="259"/>
      <c r="C280" s="260"/>
      <c r="D280" s="261" t="s">
        <v>175</v>
      </c>
      <c r="E280" s="262" t="s">
        <v>1</v>
      </c>
      <c r="F280" s="263" t="s">
        <v>707</v>
      </c>
      <c r="G280" s="260"/>
      <c r="H280" s="264">
        <v>58.753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175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166</v>
      </c>
    </row>
    <row r="281" s="2" customFormat="1" ht="16.5" customHeight="1">
      <c r="A281" s="38"/>
      <c r="B281" s="39"/>
      <c r="C281" s="245" t="s">
        <v>699</v>
      </c>
      <c r="D281" s="245" t="s">
        <v>169</v>
      </c>
      <c r="E281" s="246" t="s">
        <v>713</v>
      </c>
      <c r="F281" s="247" t="s">
        <v>714</v>
      </c>
      <c r="G281" s="248" t="s">
        <v>186</v>
      </c>
      <c r="H281" s="249">
        <v>60.978999999999999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0.0091468499999999998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248</v>
      </c>
      <c r="AT281" s="257" t="s">
        <v>169</v>
      </c>
      <c r="AU281" s="257" t="s">
        <v>91</v>
      </c>
      <c r="AY281" s="17" t="s">
        <v>166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248</v>
      </c>
      <c r="BM281" s="257" t="s">
        <v>955</v>
      </c>
    </row>
    <row r="282" s="15" customFormat="1">
      <c r="A282" s="15"/>
      <c r="B282" s="299"/>
      <c r="C282" s="300"/>
      <c r="D282" s="261" t="s">
        <v>175</v>
      </c>
      <c r="E282" s="301" t="s">
        <v>1</v>
      </c>
      <c r="F282" s="302" t="s">
        <v>716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175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166</v>
      </c>
    </row>
    <row r="283" s="13" customFormat="1">
      <c r="A283" s="13"/>
      <c r="B283" s="259"/>
      <c r="C283" s="260"/>
      <c r="D283" s="261" t="s">
        <v>175</v>
      </c>
      <c r="E283" s="262" t="s">
        <v>1</v>
      </c>
      <c r="F283" s="263" t="s">
        <v>460</v>
      </c>
      <c r="G283" s="260"/>
      <c r="H283" s="264">
        <v>60.978999999999999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175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166</v>
      </c>
    </row>
    <row r="284" s="2" customFormat="1" ht="21.75" customHeight="1">
      <c r="A284" s="38"/>
      <c r="B284" s="39"/>
      <c r="C284" s="245" t="s">
        <v>703</v>
      </c>
      <c r="D284" s="245" t="s">
        <v>169</v>
      </c>
      <c r="E284" s="246" t="s">
        <v>718</v>
      </c>
      <c r="F284" s="247" t="s">
        <v>719</v>
      </c>
      <c r="G284" s="248" t="s">
        <v>186</v>
      </c>
      <c r="H284" s="249">
        <v>54.881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0.25794070000000002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248</v>
      </c>
      <c r="AT284" s="257" t="s">
        <v>169</v>
      </c>
      <c r="AU284" s="257" t="s">
        <v>91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248</v>
      </c>
      <c r="BM284" s="257" t="s">
        <v>956</v>
      </c>
    </row>
    <row r="285" s="15" customFormat="1">
      <c r="A285" s="15"/>
      <c r="B285" s="299"/>
      <c r="C285" s="300"/>
      <c r="D285" s="261" t="s">
        <v>175</v>
      </c>
      <c r="E285" s="301" t="s">
        <v>1</v>
      </c>
      <c r="F285" s="302" t="s">
        <v>721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175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166</v>
      </c>
    </row>
    <row r="286" s="13" customFormat="1">
      <c r="A286" s="13"/>
      <c r="B286" s="259"/>
      <c r="C286" s="260"/>
      <c r="D286" s="261" t="s">
        <v>175</v>
      </c>
      <c r="E286" s="262" t="s">
        <v>1</v>
      </c>
      <c r="F286" s="263" t="s">
        <v>722</v>
      </c>
      <c r="G286" s="260"/>
      <c r="H286" s="264">
        <v>54.881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175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166</v>
      </c>
    </row>
    <row r="287" s="2" customFormat="1" ht="21.75" customHeight="1">
      <c r="A287" s="38"/>
      <c r="B287" s="39"/>
      <c r="C287" s="245" t="s">
        <v>708</v>
      </c>
      <c r="D287" s="245" t="s">
        <v>169</v>
      </c>
      <c r="E287" s="246" t="s">
        <v>724</v>
      </c>
      <c r="F287" s="247" t="s">
        <v>725</v>
      </c>
      <c r="G287" s="248" t="s">
        <v>186</v>
      </c>
      <c r="H287" s="249">
        <v>1.24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0.00035960000000000001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248</v>
      </c>
      <c r="AT287" s="257" t="s">
        <v>169</v>
      </c>
      <c r="AU287" s="257" t="s">
        <v>91</v>
      </c>
      <c r="AY287" s="17" t="s">
        <v>166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248</v>
      </c>
      <c r="BM287" s="257" t="s">
        <v>957</v>
      </c>
    </row>
    <row r="288" s="13" customFormat="1">
      <c r="A288" s="13"/>
      <c r="B288" s="259"/>
      <c r="C288" s="260"/>
      <c r="D288" s="261" t="s">
        <v>175</v>
      </c>
      <c r="E288" s="262" t="s">
        <v>1</v>
      </c>
      <c r="F288" s="263" t="s">
        <v>656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175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166</v>
      </c>
    </row>
    <row r="289" s="13" customFormat="1">
      <c r="A289" s="13"/>
      <c r="B289" s="259"/>
      <c r="C289" s="260"/>
      <c r="D289" s="261" t="s">
        <v>175</v>
      </c>
      <c r="E289" s="262" t="s">
        <v>1</v>
      </c>
      <c r="F289" s="263" t="s">
        <v>727</v>
      </c>
      <c r="G289" s="260"/>
      <c r="H289" s="264">
        <v>0.64000000000000001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175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166</v>
      </c>
    </row>
    <row r="290" s="14" customFormat="1">
      <c r="A290" s="14"/>
      <c r="B290" s="271"/>
      <c r="C290" s="272"/>
      <c r="D290" s="261" t="s">
        <v>175</v>
      </c>
      <c r="E290" s="273" t="s">
        <v>1</v>
      </c>
      <c r="F290" s="274" t="s">
        <v>183</v>
      </c>
      <c r="G290" s="272"/>
      <c r="H290" s="275">
        <v>1.24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175</v>
      </c>
      <c r="AU290" s="281" t="s">
        <v>91</v>
      </c>
      <c r="AV290" s="14" t="s">
        <v>173</v>
      </c>
      <c r="AW290" s="14" t="s">
        <v>32</v>
      </c>
      <c r="AX290" s="14" t="s">
        <v>84</v>
      </c>
      <c r="AY290" s="281" t="s">
        <v>166</v>
      </c>
    </row>
    <row r="291" s="2" customFormat="1" ht="21.75" customHeight="1">
      <c r="A291" s="38"/>
      <c r="B291" s="39"/>
      <c r="C291" s="245" t="s">
        <v>712</v>
      </c>
      <c r="D291" s="245" t="s">
        <v>169</v>
      </c>
      <c r="E291" s="246" t="s">
        <v>729</v>
      </c>
      <c r="F291" s="247" t="s">
        <v>730</v>
      </c>
      <c r="G291" s="248" t="s">
        <v>186</v>
      </c>
      <c r="H291" s="249">
        <v>1.24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0.00081839999999999994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248</v>
      </c>
      <c r="AT291" s="257" t="s">
        <v>169</v>
      </c>
      <c r="AU291" s="257" t="s">
        <v>91</v>
      </c>
      <c r="AY291" s="17" t="s">
        <v>166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248</v>
      </c>
      <c r="BM291" s="257" t="s">
        <v>958</v>
      </c>
    </row>
    <row r="292" s="13" customFormat="1">
      <c r="A292" s="13"/>
      <c r="B292" s="259"/>
      <c r="C292" s="260"/>
      <c r="D292" s="261" t="s">
        <v>175</v>
      </c>
      <c r="E292" s="262" t="s">
        <v>1</v>
      </c>
      <c r="F292" s="263" t="s">
        <v>656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175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166</v>
      </c>
    </row>
    <row r="293" s="13" customFormat="1">
      <c r="A293" s="13"/>
      <c r="B293" s="259"/>
      <c r="C293" s="260"/>
      <c r="D293" s="261" t="s">
        <v>175</v>
      </c>
      <c r="E293" s="262" t="s">
        <v>1</v>
      </c>
      <c r="F293" s="263" t="s">
        <v>727</v>
      </c>
      <c r="G293" s="260"/>
      <c r="H293" s="264">
        <v>0.64000000000000001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175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166</v>
      </c>
    </row>
    <row r="294" s="14" customFormat="1">
      <c r="A294" s="14"/>
      <c r="B294" s="271"/>
      <c r="C294" s="272"/>
      <c r="D294" s="261" t="s">
        <v>175</v>
      </c>
      <c r="E294" s="273" t="s">
        <v>1</v>
      </c>
      <c r="F294" s="274" t="s">
        <v>183</v>
      </c>
      <c r="G294" s="272"/>
      <c r="H294" s="275">
        <v>1.24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175</v>
      </c>
      <c r="AU294" s="281" t="s">
        <v>91</v>
      </c>
      <c r="AV294" s="14" t="s">
        <v>173</v>
      </c>
      <c r="AW294" s="14" t="s">
        <v>32</v>
      </c>
      <c r="AX294" s="14" t="s">
        <v>84</v>
      </c>
      <c r="AY294" s="281" t="s">
        <v>166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431</v>
      </c>
      <c r="F295" s="243" t="s">
        <v>432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0.59163670000000002</v>
      </c>
      <c r="S295" s="237"/>
      <c r="T295" s="239">
        <f>SUM(T296:T310)</f>
        <v>0.0091468499999999998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166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717</v>
      </c>
      <c r="D296" s="245" t="s">
        <v>169</v>
      </c>
      <c r="E296" s="246" t="s">
        <v>733</v>
      </c>
      <c r="F296" s="247" t="s">
        <v>734</v>
      </c>
      <c r="G296" s="248" t="s">
        <v>186</v>
      </c>
      <c r="H296" s="249">
        <v>60.978999999999999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0.0091468499999999998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248</v>
      </c>
      <c r="AT296" s="257" t="s">
        <v>169</v>
      </c>
      <c r="AU296" s="257" t="s">
        <v>91</v>
      </c>
      <c r="AY296" s="17" t="s">
        <v>166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248</v>
      </c>
      <c r="BM296" s="257" t="s">
        <v>959</v>
      </c>
    </row>
    <row r="297" s="13" customFormat="1">
      <c r="A297" s="13"/>
      <c r="B297" s="259"/>
      <c r="C297" s="260"/>
      <c r="D297" s="261" t="s">
        <v>175</v>
      </c>
      <c r="E297" s="262" t="s">
        <v>460</v>
      </c>
      <c r="F297" s="263" t="s">
        <v>960</v>
      </c>
      <c r="G297" s="260"/>
      <c r="H297" s="264">
        <v>60.978999999999999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175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166</v>
      </c>
    </row>
    <row r="298" s="2" customFormat="1" ht="21.75" customHeight="1">
      <c r="A298" s="38"/>
      <c r="B298" s="39"/>
      <c r="C298" s="245" t="s">
        <v>723</v>
      </c>
      <c r="D298" s="245" t="s">
        <v>169</v>
      </c>
      <c r="E298" s="246" t="s">
        <v>434</v>
      </c>
      <c r="F298" s="247" t="s">
        <v>435</v>
      </c>
      <c r="G298" s="248" t="s">
        <v>186</v>
      </c>
      <c r="H298" s="249">
        <v>115.319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248</v>
      </c>
      <c r="AT298" s="257" t="s">
        <v>169</v>
      </c>
      <c r="AU298" s="257" t="s">
        <v>91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248</v>
      </c>
      <c r="BM298" s="257" t="s">
        <v>961</v>
      </c>
    </row>
    <row r="299" s="13" customFormat="1">
      <c r="A299" s="13"/>
      <c r="B299" s="259"/>
      <c r="C299" s="260"/>
      <c r="D299" s="261" t="s">
        <v>175</v>
      </c>
      <c r="E299" s="262" t="s">
        <v>1</v>
      </c>
      <c r="F299" s="263" t="s">
        <v>739</v>
      </c>
      <c r="G299" s="260"/>
      <c r="H299" s="264">
        <v>115.319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175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166</v>
      </c>
    </row>
    <row r="300" s="2" customFormat="1" ht="16.5" customHeight="1">
      <c r="A300" s="38"/>
      <c r="B300" s="39"/>
      <c r="C300" s="282" t="s">
        <v>728</v>
      </c>
      <c r="D300" s="282" t="s">
        <v>220</v>
      </c>
      <c r="E300" s="283" t="s">
        <v>438</v>
      </c>
      <c r="F300" s="284" t="s">
        <v>439</v>
      </c>
      <c r="G300" s="285" t="s">
        <v>186</v>
      </c>
      <c r="H300" s="286">
        <v>121.08499999999999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327</v>
      </c>
      <c r="AT300" s="257" t="s">
        <v>220</v>
      </c>
      <c r="AU300" s="257" t="s">
        <v>91</v>
      </c>
      <c r="AY300" s="17" t="s">
        <v>166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248</v>
      </c>
      <c r="BM300" s="257" t="s">
        <v>962</v>
      </c>
    </row>
    <row r="301" s="13" customFormat="1">
      <c r="A301" s="13"/>
      <c r="B301" s="259"/>
      <c r="C301" s="260"/>
      <c r="D301" s="261" t="s">
        <v>175</v>
      </c>
      <c r="E301" s="260"/>
      <c r="F301" s="263" t="s">
        <v>963</v>
      </c>
      <c r="G301" s="260"/>
      <c r="H301" s="264">
        <v>121.08499999999999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175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166</v>
      </c>
    </row>
    <row r="302" s="2" customFormat="1" ht="21.75" customHeight="1">
      <c r="A302" s="38"/>
      <c r="B302" s="39"/>
      <c r="C302" s="245" t="s">
        <v>732</v>
      </c>
      <c r="D302" s="245" t="s">
        <v>169</v>
      </c>
      <c r="E302" s="246" t="s">
        <v>744</v>
      </c>
      <c r="F302" s="247" t="s">
        <v>745</v>
      </c>
      <c r="G302" s="248" t="s">
        <v>186</v>
      </c>
      <c r="H302" s="249">
        <v>117.505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0.023501000000000001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248</v>
      </c>
      <c r="AT302" s="257" t="s">
        <v>169</v>
      </c>
      <c r="AU302" s="257" t="s">
        <v>91</v>
      </c>
      <c r="AY302" s="17" t="s">
        <v>166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248</v>
      </c>
      <c r="BM302" s="257" t="s">
        <v>964</v>
      </c>
    </row>
    <row r="303" s="15" customFormat="1">
      <c r="A303" s="15"/>
      <c r="B303" s="299"/>
      <c r="C303" s="300"/>
      <c r="D303" s="261" t="s">
        <v>175</v>
      </c>
      <c r="E303" s="301" t="s">
        <v>1</v>
      </c>
      <c r="F303" s="302" t="s">
        <v>747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175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166</v>
      </c>
    </row>
    <row r="304" s="13" customFormat="1">
      <c r="A304" s="13"/>
      <c r="B304" s="259"/>
      <c r="C304" s="260"/>
      <c r="D304" s="261" t="s">
        <v>175</v>
      </c>
      <c r="E304" s="262" t="s">
        <v>489</v>
      </c>
      <c r="F304" s="263" t="s">
        <v>748</v>
      </c>
      <c r="G304" s="260"/>
      <c r="H304" s="264">
        <v>117.505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175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166</v>
      </c>
    </row>
    <row r="305" s="2" customFormat="1" ht="21.75" customHeight="1">
      <c r="A305" s="38"/>
      <c r="B305" s="39"/>
      <c r="C305" s="245" t="s">
        <v>737</v>
      </c>
      <c r="D305" s="245" t="s">
        <v>169</v>
      </c>
      <c r="E305" s="246" t="s">
        <v>750</v>
      </c>
      <c r="F305" s="247" t="s">
        <v>751</v>
      </c>
      <c r="G305" s="248" t="s">
        <v>186</v>
      </c>
      <c r="H305" s="249">
        <v>119.205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0.034569450000000002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248</v>
      </c>
      <c r="AT305" s="257" t="s">
        <v>169</v>
      </c>
      <c r="AU305" s="257" t="s">
        <v>91</v>
      </c>
      <c r="AY305" s="17" t="s">
        <v>166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248</v>
      </c>
      <c r="BM305" s="257" t="s">
        <v>965</v>
      </c>
    </row>
    <row r="306" s="13" customFormat="1">
      <c r="A306" s="13"/>
      <c r="B306" s="259"/>
      <c r="C306" s="260"/>
      <c r="D306" s="261" t="s">
        <v>175</v>
      </c>
      <c r="E306" s="262" t="s">
        <v>1</v>
      </c>
      <c r="F306" s="263" t="s">
        <v>753</v>
      </c>
      <c r="G306" s="260"/>
      <c r="H306" s="264">
        <v>119.205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175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166</v>
      </c>
    </row>
    <row r="307" s="2" customFormat="1" ht="21.75" customHeight="1">
      <c r="A307" s="38"/>
      <c r="B307" s="39"/>
      <c r="C307" s="245" t="s">
        <v>740</v>
      </c>
      <c r="D307" s="245" t="s">
        <v>169</v>
      </c>
      <c r="E307" s="246" t="s">
        <v>755</v>
      </c>
      <c r="F307" s="247" t="s">
        <v>756</v>
      </c>
      <c r="G307" s="248" t="s">
        <v>172</v>
      </c>
      <c r="H307" s="249">
        <v>40.835000000000001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248</v>
      </c>
      <c r="AT307" s="257" t="s">
        <v>169</v>
      </c>
      <c r="AU307" s="257" t="s">
        <v>91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248</v>
      </c>
      <c r="BM307" s="257" t="s">
        <v>966</v>
      </c>
    </row>
    <row r="308" s="13" customFormat="1">
      <c r="A308" s="13"/>
      <c r="B308" s="259"/>
      <c r="C308" s="260"/>
      <c r="D308" s="261" t="s">
        <v>175</v>
      </c>
      <c r="E308" s="262" t="s">
        <v>1</v>
      </c>
      <c r="F308" s="263" t="s">
        <v>967</v>
      </c>
      <c r="G308" s="260"/>
      <c r="H308" s="264">
        <v>40.835000000000001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175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166</v>
      </c>
    </row>
    <row r="309" s="2" customFormat="1" ht="16.5" customHeight="1">
      <c r="A309" s="38"/>
      <c r="B309" s="39"/>
      <c r="C309" s="245" t="s">
        <v>743</v>
      </c>
      <c r="D309" s="245" t="s">
        <v>169</v>
      </c>
      <c r="E309" s="246" t="s">
        <v>760</v>
      </c>
      <c r="F309" s="247" t="s">
        <v>761</v>
      </c>
      <c r="G309" s="248" t="s">
        <v>186</v>
      </c>
      <c r="H309" s="249">
        <v>60.978999999999999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0.53356625000000002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248</v>
      </c>
      <c r="AT309" s="257" t="s">
        <v>169</v>
      </c>
      <c r="AU309" s="257" t="s">
        <v>91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248</v>
      </c>
      <c r="BM309" s="257" t="s">
        <v>968</v>
      </c>
    </row>
    <row r="310" s="13" customFormat="1">
      <c r="A310" s="13"/>
      <c r="B310" s="259"/>
      <c r="C310" s="260"/>
      <c r="D310" s="261" t="s">
        <v>175</v>
      </c>
      <c r="E310" s="262" t="s">
        <v>1</v>
      </c>
      <c r="F310" s="263" t="s">
        <v>460</v>
      </c>
      <c r="G310" s="260"/>
      <c r="H310" s="264">
        <v>60.978999999999999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175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166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abKv2I8IFvJ78htwrPQcUpPEz5Oq+caAgNi2XorGdzQ1ODYrtPHWH1dXqZZwC7vLOi5ws4BmUGok/KVdQrmyGg==" hashValue="b46hVO/hfNKegMP+EsHotm3M6WJd2alQAObVaxC9gHYvbuIgiKMyLFrdzwYCDbhblmrll48rlcPG6bgW55Uikg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969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21. 6. 2021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153</v>
      </c>
      <c r="F9" s="318" t="s">
        <v>970</v>
      </c>
      <c r="G9" s="216"/>
      <c r="H9" s="315"/>
    </row>
    <row r="10" s="2" customFormat="1" ht="26.4" customHeight="1">
      <c r="A10" s="38"/>
      <c r="B10" s="44"/>
      <c r="C10" s="319" t="s">
        <v>971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119</v>
      </c>
      <c r="D11" s="321" t="s">
        <v>119</v>
      </c>
      <c r="E11" s="322" t="s">
        <v>1</v>
      </c>
      <c r="F11" s="323">
        <v>81.950000000000003</v>
      </c>
      <c r="G11" s="38"/>
      <c r="H11" s="44"/>
    </row>
    <row r="12" s="2" customFormat="1">
      <c r="A12" s="38"/>
      <c r="B12" s="44"/>
      <c r="C12" s="324" t="s">
        <v>119</v>
      </c>
      <c r="D12" s="324" t="s">
        <v>282</v>
      </c>
      <c r="E12" s="17" t="s">
        <v>1</v>
      </c>
      <c r="F12" s="325">
        <v>81.950000000000003</v>
      </c>
      <c r="G12" s="38"/>
      <c r="H12" s="44"/>
    </row>
    <row r="13" s="2" customFormat="1" ht="16.8" customHeight="1">
      <c r="A13" s="38"/>
      <c r="B13" s="44"/>
      <c r="C13" s="326" t="s">
        <v>972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279</v>
      </c>
      <c r="D14" s="324" t="s">
        <v>280</v>
      </c>
      <c r="E14" s="17" t="s">
        <v>186</v>
      </c>
      <c r="F14" s="325">
        <v>156.68000000000001</v>
      </c>
      <c r="G14" s="38"/>
      <c r="H14" s="44"/>
    </row>
    <row r="15" s="2" customFormat="1" ht="16.8" customHeight="1">
      <c r="A15" s="38"/>
      <c r="B15" s="44"/>
      <c r="C15" s="320" t="s">
        <v>98</v>
      </c>
      <c r="D15" s="321" t="s">
        <v>98</v>
      </c>
      <c r="E15" s="322" t="s">
        <v>1</v>
      </c>
      <c r="F15" s="323">
        <v>34.149999999999999</v>
      </c>
      <c r="G15" s="38"/>
      <c r="H15" s="44"/>
    </row>
    <row r="16" s="2" customFormat="1" ht="16.8" customHeight="1">
      <c r="A16" s="38"/>
      <c r="B16" s="44"/>
      <c r="C16" s="324" t="s">
        <v>98</v>
      </c>
      <c r="D16" s="324" t="s">
        <v>176</v>
      </c>
      <c r="E16" s="17" t="s">
        <v>1</v>
      </c>
      <c r="F16" s="325">
        <v>34.149999999999999</v>
      </c>
      <c r="G16" s="38"/>
      <c r="H16" s="44"/>
    </row>
    <row r="17" s="2" customFormat="1" ht="16.8" customHeight="1">
      <c r="A17" s="38"/>
      <c r="B17" s="44"/>
      <c r="C17" s="326" t="s">
        <v>972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170</v>
      </c>
      <c r="D18" s="324" t="s">
        <v>171</v>
      </c>
      <c r="E18" s="17" t="s">
        <v>172</v>
      </c>
      <c r="F18" s="325">
        <v>25.350000000000001</v>
      </c>
      <c r="G18" s="38"/>
      <c r="H18" s="44"/>
    </row>
    <row r="19" s="2" customFormat="1" ht="16.8" customHeight="1">
      <c r="A19" s="38"/>
      <c r="B19" s="44"/>
      <c r="C19" s="324" t="s">
        <v>184</v>
      </c>
      <c r="D19" s="324" t="s">
        <v>185</v>
      </c>
      <c r="E19" s="17" t="s">
        <v>186</v>
      </c>
      <c r="F19" s="325">
        <v>64.359999999999999</v>
      </c>
      <c r="G19" s="38"/>
      <c r="H19" s="44"/>
    </row>
    <row r="20" s="2" customFormat="1" ht="16.8" customHeight="1">
      <c r="A20" s="38"/>
      <c r="B20" s="44"/>
      <c r="C20" s="324" t="s">
        <v>210</v>
      </c>
      <c r="D20" s="324" t="s">
        <v>211</v>
      </c>
      <c r="E20" s="17" t="s">
        <v>186</v>
      </c>
      <c r="F20" s="325">
        <v>121.89</v>
      </c>
      <c r="G20" s="38"/>
      <c r="H20" s="44"/>
    </row>
    <row r="21" s="2" customFormat="1" ht="16.8" customHeight="1">
      <c r="A21" s="38"/>
      <c r="B21" s="44"/>
      <c r="C21" s="324" t="s">
        <v>240</v>
      </c>
      <c r="D21" s="324" t="s">
        <v>241</v>
      </c>
      <c r="E21" s="17" t="s">
        <v>186</v>
      </c>
      <c r="F21" s="325">
        <v>121.89</v>
      </c>
      <c r="G21" s="38"/>
      <c r="H21" s="44"/>
    </row>
    <row r="22" s="2" customFormat="1" ht="16.8" customHeight="1">
      <c r="A22" s="38"/>
      <c r="B22" s="44"/>
      <c r="C22" s="324" t="s">
        <v>443</v>
      </c>
      <c r="D22" s="324" t="s">
        <v>444</v>
      </c>
      <c r="E22" s="17" t="s">
        <v>186</v>
      </c>
      <c r="F22" s="325">
        <v>478.75999999999999</v>
      </c>
      <c r="G22" s="38"/>
      <c r="H22" s="44"/>
    </row>
    <row r="23" s="2" customFormat="1" ht="16.8" customHeight="1">
      <c r="A23" s="38"/>
      <c r="B23" s="44"/>
      <c r="C23" s="320" t="s">
        <v>121</v>
      </c>
      <c r="D23" s="321" t="s">
        <v>122</v>
      </c>
      <c r="E23" s="322" t="s">
        <v>1</v>
      </c>
      <c r="F23" s="323">
        <v>175</v>
      </c>
      <c r="G23" s="38"/>
      <c r="H23" s="44"/>
    </row>
    <row r="24" s="2" customFormat="1" ht="16.8" customHeight="1">
      <c r="A24" s="38"/>
      <c r="B24" s="44"/>
      <c r="C24" s="324" t="s">
        <v>121</v>
      </c>
      <c r="D24" s="324" t="s">
        <v>315</v>
      </c>
      <c r="E24" s="17" t="s">
        <v>1</v>
      </c>
      <c r="F24" s="325">
        <v>175</v>
      </c>
      <c r="G24" s="38"/>
      <c r="H24" s="44"/>
    </row>
    <row r="25" s="2" customFormat="1" ht="16.8" customHeight="1">
      <c r="A25" s="38"/>
      <c r="B25" s="44"/>
      <c r="C25" s="326" t="s">
        <v>972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312</v>
      </c>
      <c r="D26" s="324" t="s">
        <v>313</v>
      </c>
      <c r="E26" s="17" t="s">
        <v>186</v>
      </c>
      <c r="F26" s="325">
        <v>252.19</v>
      </c>
      <c r="G26" s="38"/>
      <c r="H26" s="44"/>
    </row>
    <row r="27" s="2" customFormat="1" ht="16.8" customHeight="1">
      <c r="A27" s="38"/>
      <c r="B27" s="44"/>
      <c r="C27" s="320" t="s">
        <v>103</v>
      </c>
      <c r="D27" s="321" t="s">
        <v>103</v>
      </c>
      <c r="E27" s="322" t="s">
        <v>1</v>
      </c>
      <c r="F27" s="323">
        <v>12.5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230</v>
      </c>
      <c r="E28" s="17" t="s">
        <v>1</v>
      </c>
      <c r="F28" s="325">
        <v>12.5</v>
      </c>
      <c r="G28" s="38"/>
      <c r="H28" s="44"/>
    </row>
    <row r="29" s="2" customFormat="1" ht="16.8" customHeight="1">
      <c r="A29" s="38"/>
      <c r="B29" s="44"/>
      <c r="C29" s="324" t="s">
        <v>103</v>
      </c>
      <c r="D29" s="324" t="s">
        <v>183</v>
      </c>
      <c r="E29" s="17" t="s">
        <v>1</v>
      </c>
      <c r="F29" s="325">
        <v>12.5</v>
      </c>
      <c r="G29" s="38"/>
      <c r="H29" s="44"/>
    </row>
    <row r="30" s="2" customFormat="1" ht="16.8" customHeight="1">
      <c r="A30" s="38"/>
      <c r="B30" s="44"/>
      <c r="C30" s="326" t="s">
        <v>972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24" t="s">
        <v>227</v>
      </c>
      <c r="D31" s="324" t="s">
        <v>228</v>
      </c>
      <c r="E31" s="17" t="s">
        <v>186</v>
      </c>
      <c r="F31" s="325">
        <v>12.5</v>
      </c>
      <c r="G31" s="38"/>
      <c r="H31" s="44"/>
    </row>
    <row r="32" s="2" customFormat="1" ht="16.8" customHeight="1">
      <c r="A32" s="38"/>
      <c r="B32" s="44"/>
      <c r="C32" s="324" t="s">
        <v>443</v>
      </c>
      <c r="D32" s="324" t="s">
        <v>444</v>
      </c>
      <c r="E32" s="17" t="s">
        <v>186</v>
      </c>
      <c r="F32" s="325">
        <v>478.75999999999999</v>
      </c>
      <c r="G32" s="38"/>
      <c r="H32" s="44"/>
    </row>
    <row r="33" s="2" customFormat="1" ht="16.8" customHeight="1">
      <c r="A33" s="38"/>
      <c r="B33" s="44"/>
      <c r="C33" s="320" t="s">
        <v>124</v>
      </c>
      <c r="D33" s="321" t="s">
        <v>124</v>
      </c>
      <c r="E33" s="322" t="s">
        <v>1</v>
      </c>
      <c r="F33" s="323">
        <v>13</v>
      </c>
      <c r="G33" s="38"/>
      <c r="H33" s="44"/>
    </row>
    <row r="34" s="2" customFormat="1" ht="16.8" customHeight="1">
      <c r="A34" s="38"/>
      <c r="B34" s="44"/>
      <c r="C34" s="324" t="s">
        <v>124</v>
      </c>
      <c r="D34" s="324" t="s">
        <v>125</v>
      </c>
      <c r="E34" s="17" t="s">
        <v>1</v>
      </c>
      <c r="F34" s="325">
        <v>13</v>
      </c>
      <c r="G34" s="38"/>
      <c r="H34" s="44"/>
    </row>
    <row r="35" s="2" customFormat="1" ht="16.8" customHeight="1">
      <c r="A35" s="38"/>
      <c r="B35" s="44"/>
      <c r="C35" s="326" t="s">
        <v>972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24" t="s">
        <v>364</v>
      </c>
      <c r="D36" s="324" t="s">
        <v>365</v>
      </c>
      <c r="E36" s="17" t="s">
        <v>256</v>
      </c>
      <c r="F36" s="325">
        <v>13</v>
      </c>
      <c r="G36" s="38"/>
      <c r="H36" s="44"/>
    </row>
    <row r="37" s="2" customFormat="1" ht="16.8" customHeight="1">
      <c r="A37" s="38"/>
      <c r="B37" s="44"/>
      <c r="C37" s="324" t="s">
        <v>396</v>
      </c>
      <c r="D37" s="324" t="s">
        <v>397</v>
      </c>
      <c r="E37" s="17" t="s">
        <v>186</v>
      </c>
      <c r="F37" s="325">
        <v>41.600000000000001</v>
      </c>
      <c r="G37" s="38"/>
      <c r="H37" s="44"/>
    </row>
    <row r="38" s="2" customFormat="1" ht="16.8" customHeight="1">
      <c r="A38" s="38"/>
      <c r="B38" s="44"/>
      <c r="C38" s="324" t="s">
        <v>405</v>
      </c>
      <c r="D38" s="324" t="s">
        <v>406</v>
      </c>
      <c r="E38" s="17" t="s">
        <v>186</v>
      </c>
      <c r="F38" s="325">
        <v>18.719999999999999</v>
      </c>
      <c r="G38" s="38"/>
      <c r="H38" s="44"/>
    </row>
    <row r="39" s="2" customFormat="1" ht="16.8" customHeight="1">
      <c r="A39" s="38"/>
      <c r="B39" s="44"/>
      <c r="C39" s="324" t="s">
        <v>434</v>
      </c>
      <c r="D39" s="324" t="s">
        <v>435</v>
      </c>
      <c r="E39" s="17" t="s">
        <v>186</v>
      </c>
      <c r="F39" s="325">
        <v>41.600000000000001</v>
      </c>
      <c r="G39" s="38"/>
      <c r="H39" s="44"/>
    </row>
    <row r="40" s="2" customFormat="1" ht="16.8" customHeight="1">
      <c r="A40" s="38"/>
      <c r="B40" s="44"/>
      <c r="C40" s="324" t="s">
        <v>372</v>
      </c>
      <c r="D40" s="324" t="s">
        <v>373</v>
      </c>
      <c r="E40" s="17" t="s">
        <v>256</v>
      </c>
      <c r="F40" s="325">
        <v>13</v>
      </c>
      <c r="G40" s="38"/>
      <c r="H40" s="44"/>
    </row>
    <row r="41" s="2" customFormat="1" ht="16.8" customHeight="1">
      <c r="A41" s="38"/>
      <c r="B41" s="44"/>
      <c r="C41" s="324" t="s">
        <v>376</v>
      </c>
      <c r="D41" s="324" t="s">
        <v>377</v>
      </c>
      <c r="E41" s="17" t="s">
        <v>378</v>
      </c>
      <c r="F41" s="325">
        <v>0.39000000000000001</v>
      </c>
      <c r="G41" s="38"/>
      <c r="H41" s="44"/>
    </row>
    <row r="42" s="2" customFormat="1" ht="16.8" customHeight="1">
      <c r="A42" s="38"/>
      <c r="B42" s="44"/>
      <c r="C42" s="324" t="s">
        <v>382</v>
      </c>
      <c r="D42" s="324" t="s">
        <v>383</v>
      </c>
      <c r="E42" s="17" t="s">
        <v>256</v>
      </c>
      <c r="F42" s="325">
        <v>13</v>
      </c>
      <c r="G42" s="38"/>
      <c r="H42" s="44"/>
    </row>
    <row r="43" s="2" customFormat="1" ht="16.8" customHeight="1">
      <c r="A43" s="38"/>
      <c r="B43" s="44"/>
      <c r="C43" s="324" t="s">
        <v>368</v>
      </c>
      <c r="D43" s="324" t="s">
        <v>369</v>
      </c>
      <c r="E43" s="17" t="s">
        <v>256</v>
      </c>
      <c r="F43" s="325">
        <v>13</v>
      </c>
      <c r="G43" s="38"/>
      <c r="H43" s="44"/>
    </row>
    <row r="44" s="2" customFormat="1" ht="16.8" customHeight="1">
      <c r="A44" s="38"/>
      <c r="B44" s="44"/>
      <c r="C44" s="320" t="s">
        <v>283</v>
      </c>
      <c r="D44" s="321" t="s">
        <v>283</v>
      </c>
      <c r="E44" s="322" t="s">
        <v>1</v>
      </c>
      <c r="F44" s="323">
        <v>156.68000000000001</v>
      </c>
      <c r="G44" s="38"/>
      <c r="H44" s="44"/>
    </row>
    <row r="45" s="2" customFormat="1" ht="16.8" customHeight="1">
      <c r="A45" s="38"/>
      <c r="B45" s="44"/>
      <c r="C45" s="324" t="s">
        <v>283</v>
      </c>
      <c r="D45" s="324" t="s">
        <v>284</v>
      </c>
      <c r="E45" s="17" t="s">
        <v>1</v>
      </c>
      <c r="F45" s="325">
        <v>156.68000000000001</v>
      </c>
      <c r="G45" s="38"/>
      <c r="H45" s="44"/>
    </row>
    <row r="46" s="2" customFormat="1" ht="16.8" customHeight="1">
      <c r="A46" s="38"/>
      <c r="B46" s="44"/>
      <c r="C46" s="320" t="s">
        <v>126</v>
      </c>
      <c r="D46" s="321" t="s">
        <v>126</v>
      </c>
      <c r="E46" s="322" t="s">
        <v>1</v>
      </c>
      <c r="F46" s="323">
        <v>41.600000000000001</v>
      </c>
      <c r="G46" s="38"/>
      <c r="H46" s="44"/>
    </row>
    <row r="47" s="2" customFormat="1" ht="16.8" customHeight="1">
      <c r="A47" s="38"/>
      <c r="B47" s="44"/>
      <c r="C47" s="324" t="s">
        <v>126</v>
      </c>
      <c r="D47" s="324" t="s">
        <v>399</v>
      </c>
      <c r="E47" s="17" t="s">
        <v>1</v>
      </c>
      <c r="F47" s="325">
        <v>41.600000000000001</v>
      </c>
      <c r="G47" s="38"/>
      <c r="H47" s="44"/>
    </row>
    <row r="48" s="2" customFormat="1" ht="16.8" customHeight="1">
      <c r="A48" s="38"/>
      <c r="B48" s="44"/>
      <c r="C48" s="326" t="s">
        <v>972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324" t="s">
        <v>396</v>
      </c>
      <c r="D49" s="324" t="s">
        <v>397</v>
      </c>
      <c r="E49" s="17" t="s">
        <v>186</v>
      </c>
      <c r="F49" s="325">
        <v>41.600000000000001</v>
      </c>
      <c r="G49" s="38"/>
      <c r="H49" s="44"/>
    </row>
    <row r="50" s="2" customFormat="1" ht="16.8" customHeight="1">
      <c r="A50" s="38"/>
      <c r="B50" s="44"/>
      <c r="C50" s="324" t="s">
        <v>401</v>
      </c>
      <c r="D50" s="324" t="s">
        <v>402</v>
      </c>
      <c r="E50" s="17" t="s">
        <v>186</v>
      </c>
      <c r="F50" s="325">
        <v>41.600000000000001</v>
      </c>
      <c r="G50" s="38"/>
      <c r="H50" s="44"/>
    </row>
    <row r="51" s="2" customFormat="1" ht="16.8" customHeight="1">
      <c r="A51" s="38"/>
      <c r="B51" s="44"/>
      <c r="C51" s="320" t="s">
        <v>111</v>
      </c>
      <c r="D51" s="321" t="s">
        <v>112</v>
      </c>
      <c r="E51" s="322" t="s">
        <v>1</v>
      </c>
      <c r="F51" s="323">
        <v>9.9600000000000009</v>
      </c>
      <c r="G51" s="38"/>
      <c r="H51" s="44"/>
    </row>
    <row r="52" s="2" customFormat="1" ht="16.8" customHeight="1">
      <c r="A52" s="38"/>
      <c r="B52" s="44"/>
      <c r="C52" s="324" t="s">
        <v>1</v>
      </c>
      <c r="D52" s="324" t="s">
        <v>246</v>
      </c>
      <c r="E52" s="17" t="s">
        <v>1</v>
      </c>
      <c r="F52" s="325">
        <v>1.3200000000000001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247</v>
      </c>
      <c r="E53" s="17" t="s">
        <v>1</v>
      </c>
      <c r="F53" s="325">
        <v>8.6400000000000006</v>
      </c>
      <c r="G53" s="38"/>
      <c r="H53" s="44"/>
    </row>
    <row r="54" s="2" customFormat="1" ht="16.8" customHeight="1">
      <c r="A54" s="38"/>
      <c r="B54" s="44"/>
      <c r="C54" s="324" t="s">
        <v>111</v>
      </c>
      <c r="D54" s="324" t="s">
        <v>183</v>
      </c>
      <c r="E54" s="17" t="s">
        <v>1</v>
      </c>
      <c r="F54" s="325">
        <v>9.9600000000000009</v>
      </c>
      <c r="G54" s="38"/>
      <c r="H54" s="44"/>
    </row>
    <row r="55" s="2" customFormat="1" ht="16.8" customHeight="1">
      <c r="A55" s="38"/>
      <c r="B55" s="44"/>
      <c r="C55" s="326" t="s">
        <v>972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24" t="s">
        <v>243</v>
      </c>
      <c r="D56" s="324" t="s">
        <v>244</v>
      </c>
      <c r="E56" s="17" t="s">
        <v>186</v>
      </c>
      <c r="F56" s="325">
        <v>9.9600000000000009</v>
      </c>
      <c r="G56" s="38"/>
      <c r="H56" s="44"/>
    </row>
    <row r="57" s="2" customFormat="1" ht="16.8" customHeight="1">
      <c r="A57" s="38"/>
      <c r="B57" s="44"/>
      <c r="C57" s="324" t="s">
        <v>312</v>
      </c>
      <c r="D57" s="324" t="s">
        <v>313</v>
      </c>
      <c r="E57" s="17" t="s">
        <v>186</v>
      </c>
      <c r="F57" s="325">
        <v>252.19</v>
      </c>
      <c r="G57" s="38"/>
      <c r="H57" s="44"/>
    </row>
    <row r="58" s="2" customFormat="1" ht="16.8" customHeight="1">
      <c r="A58" s="38"/>
      <c r="B58" s="44"/>
      <c r="C58" s="320" t="s">
        <v>115</v>
      </c>
      <c r="D58" s="321" t="s">
        <v>116</v>
      </c>
      <c r="E58" s="322" t="s">
        <v>1</v>
      </c>
      <c r="F58" s="323">
        <v>218.57499999999999</v>
      </c>
      <c r="G58" s="38"/>
      <c r="H58" s="44"/>
    </row>
    <row r="59" s="2" customFormat="1" ht="16.8" customHeight="1">
      <c r="A59" s="38"/>
      <c r="B59" s="44"/>
      <c r="C59" s="324" t="s">
        <v>1</v>
      </c>
      <c r="D59" s="324" t="s">
        <v>276</v>
      </c>
      <c r="E59" s="17" t="s">
        <v>1</v>
      </c>
      <c r="F59" s="325">
        <v>178.25999999999999</v>
      </c>
      <c r="G59" s="38"/>
      <c r="H59" s="44"/>
    </row>
    <row r="60" s="2" customFormat="1" ht="16.8" customHeight="1">
      <c r="A60" s="38"/>
      <c r="B60" s="44"/>
      <c r="C60" s="324" t="s">
        <v>1</v>
      </c>
      <c r="D60" s="324" t="s">
        <v>277</v>
      </c>
      <c r="E60" s="17" t="s">
        <v>1</v>
      </c>
      <c r="F60" s="325">
        <v>40.314999999999998</v>
      </c>
      <c r="G60" s="38"/>
      <c r="H60" s="44"/>
    </row>
    <row r="61" s="2" customFormat="1" ht="16.8" customHeight="1">
      <c r="A61" s="38"/>
      <c r="B61" s="44"/>
      <c r="C61" s="324" t="s">
        <v>115</v>
      </c>
      <c r="D61" s="324" t="s">
        <v>183</v>
      </c>
      <c r="E61" s="17" t="s">
        <v>1</v>
      </c>
      <c r="F61" s="325">
        <v>218.57499999999999</v>
      </c>
      <c r="G61" s="38"/>
      <c r="H61" s="44"/>
    </row>
    <row r="62" s="2" customFormat="1" ht="16.8" customHeight="1">
      <c r="A62" s="38"/>
      <c r="B62" s="44"/>
      <c r="C62" s="326" t="s">
        <v>972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324" t="s">
        <v>273</v>
      </c>
      <c r="D63" s="324" t="s">
        <v>274</v>
      </c>
      <c r="E63" s="17" t="s">
        <v>186</v>
      </c>
      <c r="F63" s="325">
        <v>218.57499999999999</v>
      </c>
      <c r="G63" s="38"/>
      <c r="H63" s="44"/>
    </row>
    <row r="64" s="2" customFormat="1" ht="16.8" customHeight="1">
      <c r="A64" s="38"/>
      <c r="B64" s="44"/>
      <c r="C64" s="324" t="s">
        <v>249</v>
      </c>
      <c r="D64" s="324" t="s">
        <v>250</v>
      </c>
      <c r="E64" s="17" t="s">
        <v>186</v>
      </c>
      <c r="F64" s="325">
        <v>65.572999999999993</v>
      </c>
      <c r="G64" s="38"/>
      <c r="H64" s="44"/>
    </row>
    <row r="65" s="2" customFormat="1" ht="16.8" customHeight="1">
      <c r="A65" s="38"/>
      <c r="B65" s="44"/>
      <c r="C65" s="324" t="s">
        <v>418</v>
      </c>
      <c r="D65" s="324" t="s">
        <v>419</v>
      </c>
      <c r="E65" s="17" t="s">
        <v>186</v>
      </c>
      <c r="F65" s="325">
        <v>218.57499999999999</v>
      </c>
      <c r="G65" s="38"/>
      <c r="H65" s="44"/>
    </row>
    <row r="66" s="2" customFormat="1" ht="16.8" customHeight="1">
      <c r="A66" s="38"/>
      <c r="B66" s="44"/>
      <c r="C66" s="324" t="s">
        <v>422</v>
      </c>
      <c r="D66" s="324" t="s">
        <v>423</v>
      </c>
      <c r="E66" s="17" t="s">
        <v>186</v>
      </c>
      <c r="F66" s="325">
        <v>65.572999999999993</v>
      </c>
      <c r="G66" s="38"/>
      <c r="H66" s="44"/>
    </row>
    <row r="67" s="2" customFormat="1" ht="16.8" customHeight="1">
      <c r="A67" s="38"/>
      <c r="B67" s="44"/>
      <c r="C67" s="324" t="s">
        <v>427</v>
      </c>
      <c r="D67" s="324" t="s">
        <v>428</v>
      </c>
      <c r="E67" s="17" t="s">
        <v>186</v>
      </c>
      <c r="F67" s="325">
        <v>131.14500000000001</v>
      </c>
      <c r="G67" s="38"/>
      <c r="H67" s="44"/>
    </row>
    <row r="68" s="2" customFormat="1">
      <c r="A68" s="38"/>
      <c r="B68" s="44"/>
      <c r="C68" s="324" t="s">
        <v>269</v>
      </c>
      <c r="D68" s="324" t="s">
        <v>270</v>
      </c>
      <c r="E68" s="17" t="s">
        <v>186</v>
      </c>
      <c r="F68" s="325">
        <v>218.57499999999999</v>
      </c>
      <c r="G68" s="38"/>
      <c r="H68" s="44"/>
    </row>
    <row r="69" s="2" customFormat="1" ht="16.8" customHeight="1">
      <c r="A69" s="38"/>
      <c r="B69" s="44"/>
      <c r="C69" s="320" t="s">
        <v>100</v>
      </c>
      <c r="D69" s="321" t="s">
        <v>100</v>
      </c>
      <c r="E69" s="322" t="s">
        <v>1</v>
      </c>
      <c r="F69" s="323">
        <v>64.359999999999999</v>
      </c>
      <c r="G69" s="38"/>
      <c r="H69" s="44"/>
    </row>
    <row r="70" s="2" customFormat="1" ht="16.8" customHeight="1">
      <c r="A70" s="38"/>
      <c r="B70" s="44"/>
      <c r="C70" s="324" t="s">
        <v>100</v>
      </c>
      <c r="D70" s="324" t="s">
        <v>188</v>
      </c>
      <c r="E70" s="17" t="s">
        <v>1</v>
      </c>
      <c r="F70" s="325">
        <v>64.359999999999999</v>
      </c>
      <c r="G70" s="38"/>
      <c r="H70" s="44"/>
    </row>
    <row r="71" s="2" customFormat="1" ht="16.8" customHeight="1">
      <c r="A71" s="38"/>
      <c r="B71" s="44"/>
      <c r="C71" s="326" t="s">
        <v>972</v>
      </c>
      <c r="D71" s="38"/>
      <c r="E71" s="38"/>
      <c r="F71" s="38"/>
      <c r="G71" s="38"/>
      <c r="H71" s="44"/>
    </row>
    <row r="72" s="2" customFormat="1" ht="16.8" customHeight="1">
      <c r="A72" s="38"/>
      <c r="B72" s="44"/>
      <c r="C72" s="324" t="s">
        <v>184</v>
      </c>
      <c r="D72" s="324" t="s">
        <v>185</v>
      </c>
      <c r="E72" s="17" t="s">
        <v>186</v>
      </c>
      <c r="F72" s="325">
        <v>64.359999999999999</v>
      </c>
      <c r="G72" s="38"/>
      <c r="H72" s="44"/>
    </row>
    <row r="73" s="2" customFormat="1" ht="16.8" customHeight="1">
      <c r="A73" s="38"/>
      <c r="B73" s="44"/>
      <c r="C73" s="324" t="s">
        <v>210</v>
      </c>
      <c r="D73" s="324" t="s">
        <v>211</v>
      </c>
      <c r="E73" s="17" t="s">
        <v>186</v>
      </c>
      <c r="F73" s="325">
        <v>121.89</v>
      </c>
      <c r="G73" s="38"/>
      <c r="H73" s="44"/>
    </row>
    <row r="74" s="2" customFormat="1" ht="16.8" customHeight="1">
      <c r="A74" s="38"/>
      <c r="B74" s="44"/>
      <c r="C74" s="324" t="s">
        <v>240</v>
      </c>
      <c r="D74" s="324" t="s">
        <v>241</v>
      </c>
      <c r="E74" s="17" t="s">
        <v>186</v>
      </c>
      <c r="F74" s="325">
        <v>121.89</v>
      </c>
      <c r="G74" s="38"/>
      <c r="H74" s="44"/>
    </row>
    <row r="75" s="2" customFormat="1" ht="16.8" customHeight="1">
      <c r="A75" s="38"/>
      <c r="B75" s="44"/>
      <c r="C75" s="324" t="s">
        <v>443</v>
      </c>
      <c r="D75" s="324" t="s">
        <v>444</v>
      </c>
      <c r="E75" s="17" t="s">
        <v>186</v>
      </c>
      <c r="F75" s="325">
        <v>478.75999999999999</v>
      </c>
      <c r="G75" s="38"/>
      <c r="H75" s="44"/>
    </row>
    <row r="76" s="2" customFormat="1" ht="16.8" customHeight="1">
      <c r="A76" s="38"/>
      <c r="B76" s="44"/>
      <c r="C76" s="320" t="s">
        <v>105</v>
      </c>
      <c r="D76" s="321" t="s">
        <v>106</v>
      </c>
      <c r="E76" s="322" t="s">
        <v>1</v>
      </c>
      <c r="F76" s="323">
        <v>46.090000000000003</v>
      </c>
      <c r="G76" s="38"/>
      <c r="H76" s="44"/>
    </row>
    <row r="77" s="2" customFormat="1" ht="16.8" customHeight="1">
      <c r="A77" s="38"/>
      <c r="B77" s="44"/>
      <c r="C77" s="324" t="s">
        <v>105</v>
      </c>
      <c r="D77" s="324" t="s">
        <v>310</v>
      </c>
      <c r="E77" s="17" t="s">
        <v>1</v>
      </c>
      <c r="F77" s="325">
        <v>46.090000000000003</v>
      </c>
      <c r="G77" s="38"/>
      <c r="H77" s="44"/>
    </row>
    <row r="78" s="2" customFormat="1" ht="16.8" customHeight="1">
      <c r="A78" s="38"/>
      <c r="B78" s="44"/>
      <c r="C78" s="326" t="s">
        <v>972</v>
      </c>
      <c r="D78" s="38"/>
      <c r="E78" s="38"/>
      <c r="F78" s="38"/>
      <c r="G78" s="38"/>
      <c r="H78" s="44"/>
    </row>
    <row r="79" s="2" customFormat="1" ht="16.8" customHeight="1">
      <c r="A79" s="38"/>
      <c r="B79" s="44"/>
      <c r="C79" s="324" t="s">
        <v>307</v>
      </c>
      <c r="D79" s="324" t="s">
        <v>308</v>
      </c>
      <c r="E79" s="17" t="s">
        <v>186</v>
      </c>
      <c r="F79" s="325">
        <v>92.180000000000007</v>
      </c>
      <c r="G79" s="38"/>
      <c r="H79" s="44"/>
    </row>
    <row r="80" s="2" customFormat="1" ht="16.8" customHeight="1">
      <c r="A80" s="38"/>
      <c r="B80" s="44"/>
      <c r="C80" s="324" t="s">
        <v>232</v>
      </c>
      <c r="D80" s="324" t="s">
        <v>233</v>
      </c>
      <c r="E80" s="17" t="s">
        <v>186</v>
      </c>
      <c r="F80" s="325">
        <v>92.180000000000007</v>
      </c>
      <c r="G80" s="38"/>
      <c r="H80" s="44"/>
    </row>
    <row r="81" s="2" customFormat="1" ht="16.8" customHeight="1">
      <c r="A81" s="38"/>
      <c r="B81" s="44"/>
      <c r="C81" s="324" t="s">
        <v>443</v>
      </c>
      <c r="D81" s="324" t="s">
        <v>444</v>
      </c>
      <c r="E81" s="17" t="s">
        <v>186</v>
      </c>
      <c r="F81" s="325">
        <v>478.75999999999999</v>
      </c>
      <c r="G81" s="38"/>
      <c r="H81" s="44"/>
    </row>
    <row r="82" s="2" customFormat="1" ht="16.8" customHeight="1">
      <c r="A82" s="38"/>
      <c r="B82" s="44"/>
      <c r="C82" s="320" t="s">
        <v>108</v>
      </c>
      <c r="D82" s="321" t="s">
        <v>109</v>
      </c>
      <c r="E82" s="322" t="s">
        <v>1</v>
      </c>
      <c r="F82" s="323">
        <v>252.19</v>
      </c>
      <c r="G82" s="38"/>
      <c r="H82" s="44"/>
    </row>
    <row r="83" s="2" customFormat="1" ht="16.8" customHeight="1">
      <c r="A83" s="38"/>
      <c r="B83" s="44"/>
      <c r="C83" s="324" t="s">
        <v>108</v>
      </c>
      <c r="D83" s="324" t="s">
        <v>316</v>
      </c>
      <c r="E83" s="17" t="s">
        <v>1</v>
      </c>
      <c r="F83" s="325">
        <v>252.19</v>
      </c>
      <c r="G83" s="38"/>
      <c r="H83" s="44"/>
    </row>
    <row r="84" s="2" customFormat="1" ht="16.8" customHeight="1">
      <c r="A84" s="38"/>
      <c r="B84" s="44"/>
      <c r="C84" s="326" t="s">
        <v>972</v>
      </c>
      <c r="D84" s="38"/>
      <c r="E84" s="38"/>
      <c r="F84" s="38"/>
      <c r="G84" s="38"/>
      <c r="H84" s="44"/>
    </row>
    <row r="85" s="2" customFormat="1" ht="16.8" customHeight="1">
      <c r="A85" s="38"/>
      <c r="B85" s="44"/>
      <c r="C85" s="324" t="s">
        <v>312</v>
      </c>
      <c r="D85" s="324" t="s">
        <v>313</v>
      </c>
      <c r="E85" s="17" t="s">
        <v>186</v>
      </c>
      <c r="F85" s="325">
        <v>252.19</v>
      </c>
      <c r="G85" s="38"/>
      <c r="H85" s="44"/>
    </row>
    <row r="86" s="2" customFormat="1" ht="16.8" customHeight="1">
      <c r="A86" s="38"/>
      <c r="B86" s="44"/>
      <c r="C86" s="324" t="s">
        <v>236</v>
      </c>
      <c r="D86" s="324" t="s">
        <v>237</v>
      </c>
      <c r="E86" s="17" t="s">
        <v>186</v>
      </c>
      <c r="F86" s="325">
        <v>252.19</v>
      </c>
      <c r="G86" s="38"/>
      <c r="H86" s="44"/>
    </row>
    <row r="87" s="2" customFormat="1" ht="16.8" customHeight="1">
      <c r="A87" s="38"/>
      <c r="B87" s="44"/>
      <c r="C87" s="324" t="s">
        <v>443</v>
      </c>
      <c r="D87" s="324" t="s">
        <v>444</v>
      </c>
      <c r="E87" s="17" t="s">
        <v>186</v>
      </c>
      <c r="F87" s="325">
        <v>478.75999999999999</v>
      </c>
      <c r="G87" s="38"/>
      <c r="H87" s="44"/>
    </row>
    <row r="88" s="2" customFormat="1" ht="16.8" customHeight="1">
      <c r="A88" s="38"/>
      <c r="B88" s="44"/>
      <c r="C88" s="320" t="s">
        <v>128</v>
      </c>
      <c r="D88" s="321" t="s">
        <v>129</v>
      </c>
      <c r="E88" s="322" t="s">
        <v>1</v>
      </c>
      <c r="F88" s="323">
        <v>18.719999999999999</v>
      </c>
      <c r="G88" s="38"/>
      <c r="H88" s="44"/>
    </row>
    <row r="89" s="2" customFormat="1" ht="16.8" customHeight="1">
      <c r="A89" s="38"/>
      <c r="B89" s="44"/>
      <c r="C89" s="324" t="s">
        <v>128</v>
      </c>
      <c r="D89" s="324" t="s">
        <v>408</v>
      </c>
      <c r="E89" s="17" t="s">
        <v>1</v>
      </c>
      <c r="F89" s="325">
        <v>18.719999999999999</v>
      </c>
      <c r="G89" s="38"/>
      <c r="H89" s="44"/>
    </row>
    <row r="90" s="2" customFormat="1" ht="16.8" customHeight="1">
      <c r="A90" s="38"/>
      <c r="B90" s="44"/>
      <c r="C90" s="326" t="s">
        <v>972</v>
      </c>
      <c r="D90" s="38"/>
      <c r="E90" s="38"/>
      <c r="F90" s="38"/>
      <c r="G90" s="38"/>
      <c r="H90" s="44"/>
    </row>
    <row r="91" s="2" customFormat="1" ht="16.8" customHeight="1">
      <c r="A91" s="38"/>
      <c r="B91" s="44"/>
      <c r="C91" s="324" t="s">
        <v>405</v>
      </c>
      <c r="D91" s="324" t="s">
        <v>406</v>
      </c>
      <c r="E91" s="17" t="s">
        <v>186</v>
      </c>
      <c r="F91" s="325">
        <v>18.719999999999999</v>
      </c>
      <c r="G91" s="38"/>
      <c r="H91" s="44"/>
    </row>
    <row r="92" s="2" customFormat="1" ht="16.8" customHeight="1">
      <c r="A92" s="38"/>
      <c r="B92" s="44"/>
      <c r="C92" s="324" t="s">
        <v>410</v>
      </c>
      <c r="D92" s="324" t="s">
        <v>411</v>
      </c>
      <c r="E92" s="17" t="s">
        <v>186</v>
      </c>
      <c r="F92" s="325">
        <v>18.719999999999999</v>
      </c>
      <c r="G92" s="38"/>
      <c r="H92" s="44"/>
    </row>
    <row r="93" s="2" customFormat="1" ht="16.8" customHeight="1">
      <c r="A93" s="38"/>
      <c r="B93" s="44"/>
      <c r="C93" s="320" t="s">
        <v>131</v>
      </c>
      <c r="D93" s="321" t="s">
        <v>132</v>
      </c>
      <c r="E93" s="322" t="s">
        <v>1</v>
      </c>
      <c r="F93" s="323">
        <v>18.719999999999999</v>
      </c>
      <c r="G93" s="38"/>
      <c r="H93" s="44"/>
    </row>
    <row r="94" s="2" customFormat="1" ht="16.8" customHeight="1">
      <c r="A94" s="38"/>
      <c r="B94" s="44"/>
      <c r="C94" s="324" t="s">
        <v>1</v>
      </c>
      <c r="D94" s="324" t="s">
        <v>128</v>
      </c>
      <c r="E94" s="17" t="s">
        <v>1</v>
      </c>
      <c r="F94" s="325">
        <v>18.719999999999999</v>
      </c>
      <c r="G94" s="38"/>
      <c r="H94" s="44"/>
    </row>
    <row r="95" s="2" customFormat="1" ht="16.8" customHeight="1">
      <c r="A95" s="38"/>
      <c r="B95" s="44"/>
      <c r="C95" s="324" t="s">
        <v>131</v>
      </c>
      <c r="D95" s="324" t="s">
        <v>183</v>
      </c>
      <c r="E95" s="17" t="s">
        <v>1</v>
      </c>
      <c r="F95" s="325">
        <v>18.719999999999999</v>
      </c>
      <c r="G95" s="38"/>
      <c r="H95" s="44"/>
    </row>
    <row r="96" s="2" customFormat="1" ht="16.8" customHeight="1">
      <c r="A96" s="38"/>
      <c r="B96" s="44"/>
      <c r="C96" s="326" t="s">
        <v>972</v>
      </c>
      <c r="D96" s="38"/>
      <c r="E96" s="38"/>
      <c r="F96" s="38"/>
      <c r="G96" s="38"/>
      <c r="H96" s="44"/>
    </row>
    <row r="97" s="2" customFormat="1" ht="16.8" customHeight="1">
      <c r="A97" s="38"/>
      <c r="B97" s="44"/>
      <c r="C97" s="324" t="s">
        <v>410</v>
      </c>
      <c r="D97" s="324" t="s">
        <v>411</v>
      </c>
      <c r="E97" s="17" t="s">
        <v>186</v>
      </c>
      <c r="F97" s="325">
        <v>18.719999999999999</v>
      </c>
      <c r="G97" s="38"/>
      <c r="H97" s="44"/>
    </row>
    <row r="98" s="2" customFormat="1" ht="16.8" customHeight="1">
      <c r="A98" s="38"/>
      <c r="B98" s="44"/>
      <c r="C98" s="324" t="s">
        <v>414</v>
      </c>
      <c r="D98" s="324" t="s">
        <v>415</v>
      </c>
      <c r="E98" s="17" t="s">
        <v>186</v>
      </c>
      <c r="F98" s="325">
        <v>18.719999999999999</v>
      </c>
      <c r="G98" s="38"/>
      <c r="H98" s="44"/>
    </row>
    <row r="99" s="2" customFormat="1" ht="26.4" customHeight="1">
      <c r="A99" s="38"/>
      <c r="B99" s="44"/>
      <c r="C99" s="319" t="s">
        <v>973</v>
      </c>
      <c r="D99" s="319" t="s">
        <v>89</v>
      </c>
      <c r="E99" s="38"/>
      <c r="F99" s="38"/>
      <c r="G99" s="38"/>
      <c r="H99" s="44"/>
    </row>
    <row r="100" s="2" customFormat="1" ht="16.8" customHeight="1">
      <c r="A100" s="38"/>
      <c r="B100" s="44"/>
      <c r="C100" s="320" t="s">
        <v>462</v>
      </c>
      <c r="D100" s="321" t="s">
        <v>462</v>
      </c>
      <c r="E100" s="322" t="s">
        <v>1</v>
      </c>
      <c r="F100" s="323">
        <v>37.515000000000001</v>
      </c>
      <c r="G100" s="38"/>
      <c r="H100" s="44"/>
    </row>
    <row r="101" s="2" customFormat="1">
      <c r="A101" s="38"/>
      <c r="B101" s="44"/>
      <c r="C101" s="324" t="s">
        <v>462</v>
      </c>
      <c r="D101" s="324" t="s">
        <v>603</v>
      </c>
      <c r="E101" s="17" t="s">
        <v>1</v>
      </c>
      <c r="F101" s="325">
        <v>37.515000000000001</v>
      </c>
      <c r="G101" s="38"/>
      <c r="H101" s="44"/>
    </row>
    <row r="102" s="2" customFormat="1" ht="16.8" customHeight="1">
      <c r="A102" s="38"/>
      <c r="B102" s="44"/>
      <c r="C102" s="326" t="s">
        <v>972</v>
      </c>
      <c r="D102" s="38"/>
      <c r="E102" s="38"/>
      <c r="F102" s="38"/>
      <c r="G102" s="38"/>
      <c r="H102" s="44"/>
    </row>
    <row r="103" s="2" customFormat="1" ht="16.8" customHeight="1">
      <c r="A103" s="38"/>
      <c r="B103" s="44"/>
      <c r="C103" s="324" t="s">
        <v>600</v>
      </c>
      <c r="D103" s="324" t="s">
        <v>601</v>
      </c>
      <c r="E103" s="17" t="s">
        <v>172</v>
      </c>
      <c r="F103" s="325">
        <v>37.515000000000001</v>
      </c>
      <c r="G103" s="38"/>
      <c r="H103" s="44"/>
    </row>
    <row r="104" s="2" customFormat="1" ht="16.8" customHeight="1">
      <c r="A104" s="38"/>
      <c r="B104" s="44"/>
      <c r="C104" s="324" t="s">
        <v>514</v>
      </c>
      <c r="D104" s="324" t="s">
        <v>515</v>
      </c>
      <c r="E104" s="17" t="s">
        <v>186</v>
      </c>
      <c r="F104" s="325">
        <v>6.1669999999999998</v>
      </c>
      <c r="G104" s="38"/>
      <c r="H104" s="44"/>
    </row>
    <row r="105" s="2" customFormat="1" ht="16.8" customHeight="1">
      <c r="A105" s="38"/>
      <c r="B105" s="44"/>
      <c r="C105" s="324" t="s">
        <v>608</v>
      </c>
      <c r="D105" s="324" t="s">
        <v>609</v>
      </c>
      <c r="E105" s="17" t="s">
        <v>172</v>
      </c>
      <c r="F105" s="325">
        <v>37.515000000000001</v>
      </c>
      <c r="G105" s="38"/>
      <c r="H105" s="44"/>
    </row>
    <row r="106" s="2" customFormat="1" ht="16.8" customHeight="1">
      <c r="A106" s="38"/>
      <c r="B106" s="44"/>
      <c r="C106" s="324" t="s">
        <v>633</v>
      </c>
      <c r="D106" s="324" t="s">
        <v>634</v>
      </c>
      <c r="E106" s="17" t="s">
        <v>172</v>
      </c>
      <c r="F106" s="325">
        <v>41.115000000000002</v>
      </c>
      <c r="G106" s="38"/>
      <c r="H106" s="44"/>
    </row>
    <row r="107" s="2" customFormat="1" ht="16.8" customHeight="1">
      <c r="A107" s="38"/>
      <c r="B107" s="44"/>
      <c r="C107" s="324" t="s">
        <v>637</v>
      </c>
      <c r="D107" s="324" t="s">
        <v>638</v>
      </c>
      <c r="E107" s="17" t="s">
        <v>256</v>
      </c>
      <c r="F107" s="325">
        <v>82.230000000000004</v>
      </c>
      <c r="G107" s="38"/>
      <c r="H107" s="44"/>
    </row>
    <row r="108" s="2" customFormat="1" ht="16.8" customHeight="1">
      <c r="A108" s="38"/>
      <c r="B108" s="44"/>
      <c r="C108" s="324" t="s">
        <v>611</v>
      </c>
      <c r="D108" s="324" t="s">
        <v>612</v>
      </c>
      <c r="E108" s="17" t="s">
        <v>186</v>
      </c>
      <c r="F108" s="325">
        <v>4.5019999999999998</v>
      </c>
      <c r="G108" s="38"/>
      <c r="H108" s="44"/>
    </row>
    <row r="109" s="2" customFormat="1" ht="16.8" customHeight="1">
      <c r="A109" s="38"/>
      <c r="B109" s="44"/>
      <c r="C109" s="320" t="s">
        <v>493</v>
      </c>
      <c r="D109" s="321" t="s">
        <v>493</v>
      </c>
      <c r="E109" s="322" t="s">
        <v>1</v>
      </c>
      <c r="F109" s="323">
        <v>3.6000000000000001</v>
      </c>
      <c r="G109" s="38"/>
      <c r="H109" s="44"/>
    </row>
    <row r="110" s="2" customFormat="1" ht="16.8" customHeight="1">
      <c r="A110" s="38"/>
      <c r="B110" s="44"/>
      <c r="C110" s="324" t="s">
        <v>493</v>
      </c>
      <c r="D110" s="324" t="s">
        <v>607</v>
      </c>
      <c r="E110" s="17" t="s">
        <v>1</v>
      </c>
      <c r="F110" s="325">
        <v>3.6000000000000001</v>
      </c>
      <c r="G110" s="38"/>
      <c r="H110" s="44"/>
    </row>
    <row r="111" s="2" customFormat="1" ht="16.8" customHeight="1">
      <c r="A111" s="38"/>
      <c r="B111" s="44"/>
      <c r="C111" s="326" t="s">
        <v>972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324" t="s">
        <v>604</v>
      </c>
      <c r="D112" s="324" t="s">
        <v>605</v>
      </c>
      <c r="E112" s="17" t="s">
        <v>172</v>
      </c>
      <c r="F112" s="325">
        <v>3.6000000000000001</v>
      </c>
      <c r="G112" s="38"/>
      <c r="H112" s="44"/>
    </row>
    <row r="113" s="2" customFormat="1" ht="16.8" customHeight="1">
      <c r="A113" s="38"/>
      <c r="B113" s="44"/>
      <c r="C113" s="324" t="s">
        <v>514</v>
      </c>
      <c r="D113" s="324" t="s">
        <v>515</v>
      </c>
      <c r="E113" s="17" t="s">
        <v>186</v>
      </c>
      <c r="F113" s="325">
        <v>6.1669999999999998</v>
      </c>
      <c r="G113" s="38"/>
      <c r="H113" s="44"/>
    </row>
    <row r="114" s="2" customFormat="1" ht="16.8" customHeight="1">
      <c r="A114" s="38"/>
      <c r="B114" s="44"/>
      <c r="C114" s="324" t="s">
        <v>616</v>
      </c>
      <c r="D114" s="324" t="s">
        <v>617</v>
      </c>
      <c r="E114" s="17" t="s">
        <v>172</v>
      </c>
      <c r="F114" s="325">
        <v>3.6000000000000001</v>
      </c>
      <c r="G114" s="38"/>
      <c r="H114" s="44"/>
    </row>
    <row r="115" s="2" customFormat="1" ht="16.8" customHeight="1">
      <c r="A115" s="38"/>
      <c r="B115" s="44"/>
      <c r="C115" s="324" t="s">
        <v>633</v>
      </c>
      <c r="D115" s="324" t="s">
        <v>634</v>
      </c>
      <c r="E115" s="17" t="s">
        <v>172</v>
      </c>
      <c r="F115" s="325">
        <v>41.115000000000002</v>
      </c>
      <c r="G115" s="38"/>
      <c r="H115" s="44"/>
    </row>
    <row r="116" s="2" customFormat="1" ht="16.8" customHeight="1">
      <c r="A116" s="38"/>
      <c r="B116" s="44"/>
      <c r="C116" s="324" t="s">
        <v>637</v>
      </c>
      <c r="D116" s="324" t="s">
        <v>638</v>
      </c>
      <c r="E116" s="17" t="s">
        <v>256</v>
      </c>
      <c r="F116" s="325">
        <v>82.230000000000004</v>
      </c>
      <c r="G116" s="38"/>
      <c r="H116" s="44"/>
    </row>
    <row r="117" s="2" customFormat="1" ht="16.8" customHeight="1">
      <c r="A117" s="38"/>
      <c r="B117" s="44"/>
      <c r="C117" s="324" t="s">
        <v>611</v>
      </c>
      <c r="D117" s="324" t="s">
        <v>612</v>
      </c>
      <c r="E117" s="17" t="s">
        <v>186</v>
      </c>
      <c r="F117" s="325">
        <v>0.432</v>
      </c>
      <c r="G117" s="38"/>
      <c r="H117" s="44"/>
    </row>
    <row r="118" s="2" customFormat="1" ht="16.8" customHeight="1">
      <c r="A118" s="38"/>
      <c r="B118" s="44"/>
      <c r="C118" s="320" t="s">
        <v>472</v>
      </c>
      <c r="D118" s="321" t="s">
        <v>472</v>
      </c>
      <c r="E118" s="322" t="s">
        <v>1</v>
      </c>
      <c r="F118" s="323">
        <v>19.399999999999999</v>
      </c>
      <c r="G118" s="38"/>
      <c r="H118" s="44"/>
    </row>
    <row r="119" s="2" customFormat="1" ht="16.8" customHeight="1">
      <c r="A119" s="38"/>
      <c r="B119" s="44"/>
      <c r="C119" s="324" t="s">
        <v>472</v>
      </c>
      <c r="D119" s="324" t="s">
        <v>672</v>
      </c>
      <c r="E119" s="17" t="s">
        <v>1</v>
      </c>
      <c r="F119" s="325">
        <v>19.399999999999999</v>
      </c>
      <c r="G119" s="38"/>
      <c r="H119" s="44"/>
    </row>
    <row r="120" s="2" customFormat="1" ht="16.8" customHeight="1">
      <c r="A120" s="38"/>
      <c r="B120" s="44"/>
      <c r="C120" s="326" t="s">
        <v>972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324" t="s">
        <v>669</v>
      </c>
      <c r="D121" s="324" t="s">
        <v>670</v>
      </c>
      <c r="E121" s="17" t="s">
        <v>186</v>
      </c>
      <c r="F121" s="325">
        <v>23.670000000000002</v>
      </c>
      <c r="G121" s="38"/>
      <c r="H121" s="44"/>
    </row>
    <row r="122" s="2" customFormat="1" ht="16.8" customHeight="1">
      <c r="A122" s="38"/>
      <c r="B122" s="44"/>
      <c r="C122" s="324" t="s">
        <v>658</v>
      </c>
      <c r="D122" s="324" t="s">
        <v>659</v>
      </c>
      <c r="E122" s="17" t="s">
        <v>186</v>
      </c>
      <c r="F122" s="325">
        <v>4.8499999999999996</v>
      </c>
      <c r="G122" s="38"/>
      <c r="H122" s="44"/>
    </row>
    <row r="123" s="2" customFormat="1" ht="16.8" customHeight="1">
      <c r="A123" s="38"/>
      <c r="B123" s="44"/>
      <c r="C123" s="320" t="s">
        <v>475</v>
      </c>
      <c r="D123" s="321" t="s">
        <v>476</v>
      </c>
      <c r="E123" s="322" t="s">
        <v>1</v>
      </c>
      <c r="F123" s="323">
        <v>4.8499999999999996</v>
      </c>
      <c r="G123" s="38"/>
      <c r="H123" s="44"/>
    </row>
    <row r="124" s="2" customFormat="1" ht="16.8" customHeight="1">
      <c r="A124" s="38"/>
      <c r="B124" s="44"/>
      <c r="C124" s="324" t="s">
        <v>475</v>
      </c>
      <c r="D124" s="324" t="s">
        <v>661</v>
      </c>
      <c r="E124" s="17" t="s">
        <v>1</v>
      </c>
      <c r="F124" s="325">
        <v>4.8499999999999996</v>
      </c>
      <c r="G124" s="38"/>
      <c r="H124" s="44"/>
    </row>
    <row r="125" s="2" customFormat="1" ht="16.8" customHeight="1">
      <c r="A125" s="38"/>
      <c r="B125" s="44"/>
      <c r="C125" s="326" t="s">
        <v>972</v>
      </c>
      <c r="D125" s="38"/>
      <c r="E125" s="38"/>
      <c r="F125" s="38"/>
      <c r="G125" s="38"/>
      <c r="H125" s="44"/>
    </row>
    <row r="126" s="2" customFormat="1" ht="16.8" customHeight="1">
      <c r="A126" s="38"/>
      <c r="B126" s="44"/>
      <c r="C126" s="324" t="s">
        <v>658</v>
      </c>
      <c r="D126" s="324" t="s">
        <v>659</v>
      </c>
      <c r="E126" s="17" t="s">
        <v>186</v>
      </c>
      <c r="F126" s="325">
        <v>4.8499999999999996</v>
      </c>
      <c r="G126" s="38"/>
      <c r="H126" s="44"/>
    </row>
    <row r="127" s="2" customFormat="1" ht="16.8" customHeight="1">
      <c r="A127" s="38"/>
      <c r="B127" s="44"/>
      <c r="C127" s="324" t="s">
        <v>396</v>
      </c>
      <c r="D127" s="324" t="s">
        <v>397</v>
      </c>
      <c r="E127" s="17" t="s">
        <v>186</v>
      </c>
      <c r="F127" s="325">
        <v>5.992</v>
      </c>
      <c r="G127" s="38"/>
      <c r="H127" s="44"/>
    </row>
    <row r="128" s="2" customFormat="1" ht="16.8" customHeight="1">
      <c r="A128" s="38"/>
      <c r="B128" s="44"/>
      <c r="C128" s="324" t="s">
        <v>666</v>
      </c>
      <c r="D128" s="324" t="s">
        <v>667</v>
      </c>
      <c r="E128" s="17" t="s">
        <v>186</v>
      </c>
      <c r="F128" s="325">
        <v>4.8499999999999996</v>
      </c>
      <c r="G128" s="38"/>
      <c r="H128" s="44"/>
    </row>
    <row r="129" s="2" customFormat="1" ht="16.8" customHeight="1">
      <c r="A129" s="38"/>
      <c r="B129" s="44"/>
      <c r="C129" s="320" t="s">
        <v>487</v>
      </c>
      <c r="D129" s="321" t="s">
        <v>488</v>
      </c>
      <c r="E129" s="322" t="s">
        <v>1</v>
      </c>
      <c r="F129" s="323">
        <v>10</v>
      </c>
      <c r="G129" s="38"/>
      <c r="H129" s="44"/>
    </row>
    <row r="130" s="2" customFormat="1" ht="16.8" customHeight="1">
      <c r="A130" s="38"/>
      <c r="B130" s="44"/>
      <c r="C130" s="324" t="s">
        <v>487</v>
      </c>
      <c r="D130" s="324" t="s">
        <v>690</v>
      </c>
      <c r="E130" s="17" t="s">
        <v>1</v>
      </c>
      <c r="F130" s="325">
        <v>10</v>
      </c>
      <c r="G130" s="38"/>
      <c r="H130" s="44"/>
    </row>
    <row r="131" s="2" customFormat="1" ht="16.8" customHeight="1">
      <c r="A131" s="38"/>
      <c r="B131" s="44"/>
      <c r="C131" s="326" t="s">
        <v>972</v>
      </c>
      <c r="D131" s="38"/>
      <c r="E131" s="38"/>
      <c r="F131" s="38"/>
      <c r="G131" s="38"/>
      <c r="H131" s="44"/>
    </row>
    <row r="132" s="2" customFormat="1" ht="16.8" customHeight="1">
      <c r="A132" s="38"/>
      <c r="B132" s="44"/>
      <c r="C132" s="324" t="s">
        <v>687</v>
      </c>
      <c r="D132" s="324" t="s">
        <v>688</v>
      </c>
      <c r="E132" s="17" t="s">
        <v>256</v>
      </c>
      <c r="F132" s="325">
        <v>10</v>
      </c>
      <c r="G132" s="38"/>
      <c r="H132" s="44"/>
    </row>
    <row r="133" s="2" customFormat="1" ht="16.8" customHeight="1">
      <c r="A133" s="38"/>
      <c r="B133" s="44"/>
      <c r="C133" s="324" t="s">
        <v>696</v>
      </c>
      <c r="D133" s="324" t="s">
        <v>697</v>
      </c>
      <c r="E133" s="17" t="s">
        <v>256</v>
      </c>
      <c r="F133" s="325">
        <v>10</v>
      </c>
      <c r="G133" s="38"/>
      <c r="H133" s="44"/>
    </row>
    <row r="134" s="2" customFormat="1" ht="16.8" customHeight="1">
      <c r="A134" s="38"/>
      <c r="B134" s="44"/>
      <c r="C134" s="320" t="s">
        <v>485</v>
      </c>
      <c r="D134" s="321" t="s">
        <v>486</v>
      </c>
      <c r="E134" s="322" t="s">
        <v>1</v>
      </c>
      <c r="F134" s="323">
        <v>18</v>
      </c>
      <c r="G134" s="38"/>
      <c r="H134" s="44"/>
    </row>
    <row r="135" s="2" customFormat="1" ht="16.8" customHeight="1">
      <c r="A135" s="38"/>
      <c r="B135" s="44"/>
      <c r="C135" s="324" t="s">
        <v>1</v>
      </c>
      <c r="D135" s="324" t="s">
        <v>685</v>
      </c>
      <c r="E135" s="17" t="s">
        <v>1</v>
      </c>
      <c r="F135" s="325">
        <v>14</v>
      </c>
      <c r="G135" s="38"/>
      <c r="H135" s="44"/>
    </row>
    <row r="136" s="2" customFormat="1" ht="16.8" customHeight="1">
      <c r="A136" s="38"/>
      <c r="B136" s="44"/>
      <c r="C136" s="324" t="s">
        <v>1</v>
      </c>
      <c r="D136" s="324" t="s">
        <v>686</v>
      </c>
      <c r="E136" s="17" t="s">
        <v>1</v>
      </c>
      <c r="F136" s="325">
        <v>4</v>
      </c>
      <c r="G136" s="38"/>
      <c r="H136" s="44"/>
    </row>
    <row r="137" s="2" customFormat="1" ht="16.8" customHeight="1">
      <c r="A137" s="38"/>
      <c r="B137" s="44"/>
      <c r="C137" s="324" t="s">
        <v>485</v>
      </c>
      <c r="D137" s="324" t="s">
        <v>183</v>
      </c>
      <c r="E137" s="17" t="s">
        <v>1</v>
      </c>
      <c r="F137" s="325">
        <v>18</v>
      </c>
      <c r="G137" s="38"/>
      <c r="H137" s="44"/>
    </row>
    <row r="138" s="2" customFormat="1" ht="16.8" customHeight="1">
      <c r="A138" s="38"/>
      <c r="B138" s="44"/>
      <c r="C138" s="326" t="s">
        <v>972</v>
      </c>
      <c r="D138" s="38"/>
      <c r="E138" s="38"/>
      <c r="F138" s="38"/>
      <c r="G138" s="38"/>
      <c r="H138" s="44"/>
    </row>
    <row r="139" s="2" customFormat="1" ht="16.8" customHeight="1">
      <c r="A139" s="38"/>
      <c r="B139" s="44"/>
      <c r="C139" s="324" t="s">
        <v>682</v>
      </c>
      <c r="D139" s="324" t="s">
        <v>683</v>
      </c>
      <c r="E139" s="17" t="s">
        <v>172</v>
      </c>
      <c r="F139" s="325">
        <v>18</v>
      </c>
      <c r="G139" s="38"/>
      <c r="H139" s="44"/>
    </row>
    <row r="140" s="2" customFormat="1" ht="16.8" customHeight="1">
      <c r="A140" s="38"/>
      <c r="B140" s="44"/>
      <c r="C140" s="324" t="s">
        <v>692</v>
      </c>
      <c r="D140" s="324" t="s">
        <v>693</v>
      </c>
      <c r="E140" s="17" t="s">
        <v>172</v>
      </c>
      <c r="F140" s="325">
        <v>18</v>
      </c>
      <c r="G140" s="38"/>
      <c r="H140" s="44"/>
    </row>
    <row r="141" s="2" customFormat="1" ht="16.8" customHeight="1">
      <c r="A141" s="38"/>
      <c r="B141" s="44"/>
      <c r="C141" s="324" t="s">
        <v>700</v>
      </c>
      <c r="D141" s="324" t="s">
        <v>701</v>
      </c>
      <c r="E141" s="17" t="s">
        <v>172</v>
      </c>
      <c r="F141" s="325">
        <v>18</v>
      </c>
      <c r="G141" s="38"/>
      <c r="H141" s="44"/>
    </row>
    <row r="142" s="2" customFormat="1" ht="16.8" customHeight="1">
      <c r="A142" s="38"/>
      <c r="B142" s="44"/>
      <c r="C142" s="320" t="s">
        <v>492</v>
      </c>
      <c r="D142" s="321" t="s">
        <v>492</v>
      </c>
      <c r="E142" s="322" t="s">
        <v>1</v>
      </c>
      <c r="F142" s="323">
        <v>0</v>
      </c>
      <c r="G142" s="38"/>
      <c r="H142" s="44"/>
    </row>
    <row r="143" s="2" customFormat="1" ht="16.8" customHeight="1">
      <c r="A143" s="38"/>
      <c r="B143" s="44"/>
      <c r="C143" s="326" t="s">
        <v>972</v>
      </c>
      <c r="D143" s="38"/>
      <c r="E143" s="38"/>
      <c r="F143" s="38"/>
      <c r="G143" s="38"/>
      <c r="H143" s="44"/>
    </row>
    <row r="144" s="2" customFormat="1" ht="16.8" customHeight="1">
      <c r="A144" s="38"/>
      <c r="B144" s="44"/>
      <c r="C144" s="324" t="s">
        <v>750</v>
      </c>
      <c r="D144" s="324" t="s">
        <v>751</v>
      </c>
      <c r="E144" s="17" t="s">
        <v>186</v>
      </c>
      <c r="F144" s="325">
        <v>127.973</v>
      </c>
      <c r="G144" s="38"/>
      <c r="H144" s="44"/>
    </row>
    <row r="145" s="2" customFormat="1" ht="16.8" customHeight="1">
      <c r="A145" s="38"/>
      <c r="B145" s="44"/>
      <c r="C145" s="320" t="s">
        <v>465</v>
      </c>
      <c r="D145" s="321" t="s">
        <v>465</v>
      </c>
      <c r="E145" s="322" t="s">
        <v>1</v>
      </c>
      <c r="F145" s="323">
        <v>50.329999999999998</v>
      </c>
      <c r="G145" s="38"/>
      <c r="H145" s="44"/>
    </row>
    <row r="146" s="2" customFormat="1" ht="16.8" customHeight="1">
      <c r="A146" s="38"/>
      <c r="B146" s="44"/>
      <c r="C146" s="324" t="s">
        <v>1</v>
      </c>
      <c r="D146" s="324" t="s">
        <v>538</v>
      </c>
      <c r="E146" s="17" t="s">
        <v>1</v>
      </c>
      <c r="F146" s="325">
        <v>16.675000000000001</v>
      </c>
      <c r="G146" s="38"/>
      <c r="H146" s="44"/>
    </row>
    <row r="147" s="2" customFormat="1" ht="16.8" customHeight="1">
      <c r="A147" s="38"/>
      <c r="B147" s="44"/>
      <c r="C147" s="324" t="s">
        <v>1</v>
      </c>
      <c r="D147" s="324" t="s">
        <v>539</v>
      </c>
      <c r="E147" s="17" t="s">
        <v>1</v>
      </c>
      <c r="F147" s="325">
        <v>5.2800000000000002</v>
      </c>
      <c r="G147" s="38"/>
      <c r="H147" s="44"/>
    </row>
    <row r="148" s="2" customFormat="1" ht="16.8" customHeight="1">
      <c r="A148" s="38"/>
      <c r="B148" s="44"/>
      <c r="C148" s="324" t="s">
        <v>1</v>
      </c>
      <c r="D148" s="324" t="s">
        <v>540</v>
      </c>
      <c r="E148" s="17" t="s">
        <v>1</v>
      </c>
      <c r="F148" s="325">
        <v>28.375</v>
      </c>
      <c r="G148" s="38"/>
      <c r="H148" s="44"/>
    </row>
    <row r="149" s="2" customFormat="1" ht="16.8" customHeight="1">
      <c r="A149" s="38"/>
      <c r="B149" s="44"/>
      <c r="C149" s="324" t="s">
        <v>465</v>
      </c>
      <c r="D149" s="324" t="s">
        <v>183</v>
      </c>
      <c r="E149" s="17" t="s">
        <v>1</v>
      </c>
      <c r="F149" s="325">
        <v>50.329999999999998</v>
      </c>
      <c r="G149" s="38"/>
      <c r="H149" s="44"/>
    </row>
    <row r="150" s="2" customFormat="1" ht="16.8" customHeight="1">
      <c r="A150" s="38"/>
      <c r="B150" s="44"/>
      <c r="C150" s="326" t="s">
        <v>972</v>
      </c>
      <c r="D150" s="38"/>
      <c r="E150" s="38"/>
      <c r="F150" s="38"/>
      <c r="G150" s="38"/>
      <c r="H150" s="44"/>
    </row>
    <row r="151" s="2" customFormat="1" ht="16.8" customHeight="1">
      <c r="A151" s="38"/>
      <c r="B151" s="44"/>
      <c r="C151" s="324" t="s">
        <v>273</v>
      </c>
      <c r="D151" s="324" t="s">
        <v>274</v>
      </c>
      <c r="E151" s="17" t="s">
        <v>186</v>
      </c>
      <c r="F151" s="325">
        <v>50.329999999999998</v>
      </c>
      <c r="G151" s="38"/>
      <c r="H151" s="44"/>
    </row>
    <row r="152" s="2" customFormat="1" ht="16.8" customHeight="1">
      <c r="A152" s="38"/>
      <c r="B152" s="44"/>
      <c r="C152" s="324" t="s">
        <v>527</v>
      </c>
      <c r="D152" s="324" t="s">
        <v>528</v>
      </c>
      <c r="E152" s="17" t="s">
        <v>186</v>
      </c>
      <c r="F152" s="325">
        <v>50.329999999999998</v>
      </c>
      <c r="G152" s="38"/>
      <c r="H152" s="44"/>
    </row>
    <row r="153" s="2" customFormat="1" ht="16.8" customHeight="1">
      <c r="A153" s="38"/>
      <c r="B153" s="44"/>
      <c r="C153" s="324" t="s">
        <v>434</v>
      </c>
      <c r="D153" s="324" t="s">
        <v>435</v>
      </c>
      <c r="E153" s="17" t="s">
        <v>186</v>
      </c>
      <c r="F153" s="325">
        <v>150.67500000000001</v>
      </c>
      <c r="G153" s="38"/>
      <c r="H153" s="44"/>
    </row>
    <row r="154" s="2" customFormat="1">
      <c r="A154" s="38"/>
      <c r="B154" s="44"/>
      <c r="C154" s="324" t="s">
        <v>269</v>
      </c>
      <c r="D154" s="324" t="s">
        <v>270</v>
      </c>
      <c r="E154" s="17" t="s">
        <v>186</v>
      </c>
      <c r="F154" s="325">
        <v>50.329999999999998</v>
      </c>
      <c r="G154" s="38"/>
      <c r="H154" s="44"/>
    </row>
    <row r="155" s="2" customFormat="1" ht="16.8" customHeight="1">
      <c r="A155" s="38"/>
      <c r="B155" s="44"/>
      <c r="C155" s="320" t="s">
        <v>460</v>
      </c>
      <c r="D155" s="321" t="s">
        <v>460</v>
      </c>
      <c r="E155" s="322" t="s">
        <v>1</v>
      </c>
      <c r="F155" s="323">
        <v>82.271000000000001</v>
      </c>
      <c r="G155" s="38"/>
      <c r="H155" s="44"/>
    </row>
    <row r="156" s="2" customFormat="1">
      <c r="A156" s="38"/>
      <c r="B156" s="44"/>
      <c r="C156" s="324" t="s">
        <v>460</v>
      </c>
      <c r="D156" s="324" t="s">
        <v>736</v>
      </c>
      <c r="E156" s="17" t="s">
        <v>1</v>
      </c>
      <c r="F156" s="325">
        <v>82.271000000000001</v>
      </c>
      <c r="G156" s="38"/>
      <c r="H156" s="44"/>
    </row>
    <row r="157" s="2" customFormat="1" ht="16.8" customHeight="1">
      <c r="A157" s="38"/>
      <c r="B157" s="44"/>
      <c r="C157" s="326" t="s">
        <v>972</v>
      </c>
      <c r="D157" s="38"/>
      <c r="E157" s="38"/>
      <c r="F157" s="38"/>
      <c r="G157" s="38"/>
      <c r="H157" s="44"/>
    </row>
    <row r="158" s="2" customFormat="1" ht="16.8" customHeight="1">
      <c r="A158" s="38"/>
      <c r="B158" s="44"/>
      <c r="C158" s="324" t="s">
        <v>733</v>
      </c>
      <c r="D158" s="324" t="s">
        <v>734</v>
      </c>
      <c r="E158" s="17" t="s">
        <v>186</v>
      </c>
      <c r="F158" s="325">
        <v>82.271000000000001</v>
      </c>
      <c r="G158" s="38"/>
      <c r="H158" s="44"/>
    </row>
    <row r="159" s="2" customFormat="1" ht="16.8" customHeight="1">
      <c r="A159" s="38"/>
      <c r="B159" s="44"/>
      <c r="C159" s="324" t="s">
        <v>510</v>
      </c>
      <c r="D159" s="324" t="s">
        <v>511</v>
      </c>
      <c r="E159" s="17" t="s">
        <v>186</v>
      </c>
      <c r="F159" s="325">
        <v>157.57900000000001</v>
      </c>
      <c r="G159" s="38"/>
      <c r="H159" s="44"/>
    </row>
    <row r="160" s="2" customFormat="1" ht="16.8" customHeight="1">
      <c r="A160" s="38"/>
      <c r="B160" s="44"/>
      <c r="C160" s="324" t="s">
        <v>518</v>
      </c>
      <c r="D160" s="324" t="s">
        <v>519</v>
      </c>
      <c r="E160" s="17" t="s">
        <v>186</v>
      </c>
      <c r="F160" s="325">
        <v>2</v>
      </c>
      <c r="G160" s="38"/>
      <c r="H160" s="44"/>
    </row>
    <row r="161" s="2" customFormat="1" ht="16.8" customHeight="1">
      <c r="A161" s="38"/>
      <c r="B161" s="44"/>
      <c r="C161" s="324" t="s">
        <v>713</v>
      </c>
      <c r="D161" s="324" t="s">
        <v>714</v>
      </c>
      <c r="E161" s="17" t="s">
        <v>186</v>
      </c>
      <c r="F161" s="325">
        <v>82.271000000000001</v>
      </c>
      <c r="G161" s="38"/>
      <c r="H161" s="44"/>
    </row>
    <row r="162" s="2" customFormat="1" ht="16.8" customHeight="1">
      <c r="A162" s="38"/>
      <c r="B162" s="44"/>
      <c r="C162" s="324" t="s">
        <v>718</v>
      </c>
      <c r="D162" s="324" t="s">
        <v>719</v>
      </c>
      <c r="E162" s="17" t="s">
        <v>186</v>
      </c>
      <c r="F162" s="325">
        <v>74.043999999999997</v>
      </c>
      <c r="G162" s="38"/>
      <c r="H162" s="44"/>
    </row>
    <row r="163" s="2" customFormat="1" ht="16.8" customHeight="1">
      <c r="A163" s="38"/>
      <c r="B163" s="44"/>
      <c r="C163" s="324" t="s">
        <v>434</v>
      </c>
      <c r="D163" s="324" t="s">
        <v>435</v>
      </c>
      <c r="E163" s="17" t="s">
        <v>186</v>
      </c>
      <c r="F163" s="325">
        <v>150.67500000000001</v>
      </c>
      <c r="G163" s="38"/>
      <c r="H163" s="44"/>
    </row>
    <row r="164" s="2" customFormat="1" ht="16.8" customHeight="1">
      <c r="A164" s="38"/>
      <c r="B164" s="44"/>
      <c r="C164" s="324" t="s">
        <v>760</v>
      </c>
      <c r="D164" s="324" t="s">
        <v>761</v>
      </c>
      <c r="E164" s="17" t="s">
        <v>186</v>
      </c>
      <c r="F164" s="325">
        <v>82.271000000000001</v>
      </c>
      <c r="G164" s="38"/>
      <c r="H164" s="44"/>
    </row>
    <row r="165" s="2" customFormat="1" ht="16.8" customHeight="1">
      <c r="A165" s="38"/>
      <c r="B165" s="44"/>
      <c r="C165" s="320" t="s">
        <v>489</v>
      </c>
      <c r="D165" s="321" t="s">
        <v>490</v>
      </c>
      <c r="E165" s="322" t="s">
        <v>1</v>
      </c>
      <c r="F165" s="323">
        <v>125.423</v>
      </c>
      <c r="G165" s="38"/>
      <c r="H165" s="44"/>
    </row>
    <row r="166" s="2" customFormat="1" ht="16.8" customHeight="1">
      <c r="A166" s="38"/>
      <c r="B166" s="44"/>
      <c r="C166" s="324" t="s">
        <v>1</v>
      </c>
      <c r="D166" s="324" t="s">
        <v>747</v>
      </c>
      <c r="E166" s="17" t="s">
        <v>1</v>
      </c>
      <c r="F166" s="325">
        <v>0</v>
      </c>
      <c r="G166" s="38"/>
      <c r="H166" s="44"/>
    </row>
    <row r="167" s="2" customFormat="1" ht="16.8" customHeight="1">
      <c r="A167" s="38"/>
      <c r="B167" s="44"/>
      <c r="C167" s="324" t="s">
        <v>489</v>
      </c>
      <c r="D167" s="324" t="s">
        <v>748</v>
      </c>
      <c r="E167" s="17" t="s">
        <v>1</v>
      </c>
      <c r="F167" s="325">
        <v>125.423</v>
      </c>
      <c r="G167" s="38"/>
      <c r="H167" s="44"/>
    </row>
    <row r="168" s="2" customFormat="1" ht="16.8" customHeight="1">
      <c r="A168" s="38"/>
      <c r="B168" s="44"/>
      <c r="C168" s="326" t="s">
        <v>972</v>
      </c>
      <c r="D168" s="38"/>
      <c r="E168" s="38"/>
      <c r="F168" s="38"/>
      <c r="G168" s="38"/>
      <c r="H168" s="44"/>
    </row>
    <row r="169" s="2" customFormat="1" ht="16.8" customHeight="1">
      <c r="A169" s="38"/>
      <c r="B169" s="44"/>
      <c r="C169" s="324" t="s">
        <v>744</v>
      </c>
      <c r="D169" s="324" t="s">
        <v>745</v>
      </c>
      <c r="E169" s="17" t="s">
        <v>186</v>
      </c>
      <c r="F169" s="325">
        <v>125.423</v>
      </c>
      <c r="G169" s="38"/>
      <c r="H169" s="44"/>
    </row>
    <row r="170" s="2" customFormat="1" ht="16.8" customHeight="1">
      <c r="A170" s="38"/>
      <c r="B170" s="44"/>
      <c r="C170" s="324" t="s">
        <v>750</v>
      </c>
      <c r="D170" s="324" t="s">
        <v>751</v>
      </c>
      <c r="E170" s="17" t="s">
        <v>186</v>
      </c>
      <c r="F170" s="325">
        <v>127.973</v>
      </c>
      <c r="G170" s="38"/>
      <c r="H170" s="44"/>
    </row>
    <row r="171" s="2" customFormat="1" ht="16.8" customHeight="1">
      <c r="A171" s="38"/>
      <c r="B171" s="44"/>
      <c r="C171" s="320" t="s">
        <v>100</v>
      </c>
      <c r="D171" s="321" t="s">
        <v>100</v>
      </c>
      <c r="E171" s="322" t="s">
        <v>1</v>
      </c>
      <c r="F171" s="323">
        <v>1.1419999999999999</v>
      </c>
      <c r="G171" s="38"/>
      <c r="H171" s="44"/>
    </row>
    <row r="172" s="2" customFormat="1" ht="16.8" customHeight="1">
      <c r="A172" s="38"/>
      <c r="B172" s="44"/>
      <c r="C172" s="324" t="s">
        <v>100</v>
      </c>
      <c r="D172" s="324" t="s">
        <v>665</v>
      </c>
      <c r="E172" s="17" t="s">
        <v>1</v>
      </c>
      <c r="F172" s="325">
        <v>1.1419999999999999</v>
      </c>
      <c r="G172" s="38"/>
      <c r="H172" s="44"/>
    </row>
    <row r="173" s="2" customFormat="1" ht="16.8" customHeight="1">
      <c r="A173" s="38"/>
      <c r="B173" s="44"/>
      <c r="C173" s="326" t="s">
        <v>972</v>
      </c>
      <c r="D173" s="38"/>
      <c r="E173" s="38"/>
      <c r="F173" s="38"/>
      <c r="G173" s="38"/>
      <c r="H173" s="44"/>
    </row>
    <row r="174" s="2" customFormat="1" ht="16.8" customHeight="1">
      <c r="A174" s="38"/>
      <c r="B174" s="44"/>
      <c r="C174" s="324" t="s">
        <v>401</v>
      </c>
      <c r="D174" s="324" t="s">
        <v>402</v>
      </c>
      <c r="E174" s="17" t="s">
        <v>186</v>
      </c>
      <c r="F174" s="325">
        <v>1.1419999999999999</v>
      </c>
      <c r="G174" s="38"/>
      <c r="H174" s="44"/>
    </row>
    <row r="175" s="2" customFormat="1" ht="16.8" customHeight="1">
      <c r="A175" s="38"/>
      <c r="B175" s="44"/>
      <c r="C175" s="324" t="s">
        <v>396</v>
      </c>
      <c r="D175" s="324" t="s">
        <v>397</v>
      </c>
      <c r="E175" s="17" t="s">
        <v>186</v>
      </c>
      <c r="F175" s="325">
        <v>5.992</v>
      </c>
      <c r="G175" s="38"/>
      <c r="H175" s="44"/>
    </row>
    <row r="176" s="2" customFormat="1" ht="16.8" customHeight="1">
      <c r="A176" s="38"/>
      <c r="B176" s="44"/>
      <c r="C176" s="320" t="s">
        <v>482</v>
      </c>
      <c r="D176" s="321" t="s">
        <v>483</v>
      </c>
      <c r="E176" s="322" t="s">
        <v>1</v>
      </c>
      <c r="F176" s="323">
        <v>2.3300000000000001</v>
      </c>
      <c r="G176" s="38"/>
      <c r="H176" s="44"/>
    </row>
    <row r="177" s="2" customFormat="1" ht="16.8" customHeight="1">
      <c r="A177" s="38"/>
      <c r="B177" s="44"/>
      <c r="C177" s="324" t="s">
        <v>482</v>
      </c>
      <c r="D177" s="324" t="s">
        <v>675</v>
      </c>
      <c r="E177" s="17" t="s">
        <v>1</v>
      </c>
      <c r="F177" s="325">
        <v>2.3300000000000001</v>
      </c>
      <c r="G177" s="38"/>
      <c r="H177" s="44"/>
    </row>
    <row r="178" s="2" customFormat="1" ht="16.8" customHeight="1">
      <c r="A178" s="38"/>
      <c r="B178" s="44"/>
      <c r="C178" s="326" t="s">
        <v>972</v>
      </c>
      <c r="D178" s="38"/>
      <c r="E178" s="38"/>
      <c r="F178" s="38"/>
      <c r="G178" s="38"/>
      <c r="H178" s="44"/>
    </row>
    <row r="179" s="2" customFormat="1" ht="16.8" customHeight="1">
      <c r="A179" s="38"/>
      <c r="B179" s="44"/>
      <c r="C179" s="324" t="s">
        <v>669</v>
      </c>
      <c r="D179" s="324" t="s">
        <v>670</v>
      </c>
      <c r="E179" s="17" t="s">
        <v>186</v>
      </c>
      <c r="F179" s="325">
        <v>23.670000000000002</v>
      </c>
      <c r="G179" s="38"/>
      <c r="H179" s="44"/>
    </row>
    <row r="180" s="2" customFormat="1" ht="16.8" customHeight="1">
      <c r="A180" s="38"/>
      <c r="B180" s="44"/>
      <c r="C180" s="324" t="s">
        <v>677</v>
      </c>
      <c r="D180" s="324" t="s">
        <v>678</v>
      </c>
      <c r="E180" s="17" t="s">
        <v>186</v>
      </c>
      <c r="F180" s="325">
        <v>32.670000000000002</v>
      </c>
      <c r="G180" s="38"/>
      <c r="H180" s="44"/>
    </row>
    <row r="181" s="2" customFormat="1" ht="16.8" customHeight="1">
      <c r="A181" s="38"/>
      <c r="B181" s="44"/>
      <c r="C181" s="324" t="s">
        <v>414</v>
      </c>
      <c r="D181" s="324" t="s">
        <v>415</v>
      </c>
      <c r="E181" s="17" t="s">
        <v>186</v>
      </c>
      <c r="F181" s="325">
        <v>32.670000000000002</v>
      </c>
      <c r="G181" s="38"/>
      <c r="H181" s="44"/>
    </row>
    <row r="182" s="2" customFormat="1" ht="16.8" customHeight="1">
      <c r="A182" s="38"/>
      <c r="B182" s="44"/>
      <c r="C182" s="320" t="s">
        <v>458</v>
      </c>
      <c r="D182" s="321" t="s">
        <v>458</v>
      </c>
      <c r="E182" s="322" t="s">
        <v>1</v>
      </c>
      <c r="F182" s="323">
        <v>75.308000000000007</v>
      </c>
      <c r="G182" s="38"/>
      <c r="H182" s="44"/>
    </row>
    <row r="183" s="2" customFormat="1" ht="16.8" customHeight="1">
      <c r="A183" s="38"/>
      <c r="B183" s="44"/>
      <c r="C183" s="324" t="s">
        <v>458</v>
      </c>
      <c r="D183" s="324" t="s">
        <v>464</v>
      </c>
      <c r="E183" s="17" t="s">
        <v>1</v>
      </c>
      <c r="F183" s="325">
        <v>75.308000000000007</v>
      </c>
      <c r="G183" s="38"/>
      <c r="H183" s="44"/>
    </row>
    <row r="184" s="2" customFormat="1" ht="16.8" customHeight="1">
      <c r="A184" s="38"/>
      <c r="B184" s="44"/>
      <c r="C184" s="326" t="s">
        <v>972</v>
      </c>
      <c r="D184" s="38"/>
      <c r="E184" s="38"/>
      <c r="F184" s="38"/>
      <c r="G184" s="38"/>
      <c r="H184" s="44"/>
    </row>
    <row r="185" s="2" customFormat="1" ht="16.8" customHeight="1">
      <c r="A185" s="38"/>
      <c r="B185" s="44"/>
      <c r="C185" s="324" t="s">
        <v>518</v>
      </c>
      <c r="D185" s="324" t="s">
        <v>519</v>
      </c>
      <c r="E185" s="17" t="s">
        <v>186</v>
      </c>
      <c r="F185" s="325">
        <v>2</v>
      </c>
      <c r="G185" s="38"/>
      <c r="H185" s="44"/>
    </row>
    <row r="186" s="2" customFormat="1" ht="16.8" customHeight="1">
      <c r="A186" s="38"/>
      <c r="B186" s="44"/>
      <c r="C186" s="324" t="s">
        <v>510</v>
      </c>
      <c r="D186" s="324" t="s">
        <v>511</v>
      </c>
      <c r="E186" s="17" t="s">
        <v>186</v>
      </c>
      <c r="F186" s="325">
        <v>157.57900000000001</v>
      </c>
      <c r="G186" s="38"/>
      <c r="H186" s="44"/>
    </row>
    <row r="187" s="2" customFormat="1" ht="16.8" customHeight="1">
      <c r="A187" s="38"/>
      <c r="B187" s="44"/>
      <c r="C187" s="324" t="s">
        <v>704</v>
      </c>
      <c r="D187" s="324" t="s">
        <v>705</v>
      </c>
      <c r="E187" s="17" t="s">
        <v>186</v>
      </c>
      <c r="F187" s="325">
        <v>62.712000000000003</v>
      </c>
      <c r="G187" s="38"/>
      <c r="H187" s="44"/>
    </row>
    <row r="188" s="2" customFormat="1" ht="16.8" customHeight="1">
      <c r="A188" s="38"/>
      <c r="B188" s="44"/>
      <c r="C188" s="324" t="s">
        <v>709</v>
      </c>
      <c r="D188" s="324" t="s">
        <v>710</v>
      </c>
      <c r="E188" s="17" t="s">
        <v>186</v>
      </c>
      <c r="F188" s="325">
        <v>62.712000000000003</v>
      </c>
      <c r="G188" s="38"/>
      <c r="H188" s="44"/>
    </row>
    <row r="189" s="2" customFormat="1" ht="16.8" customHeight="1">
      <c r="A189" s="38"/>
      <c r="B189" s="44"/>
      <c r="C189" s="324" t="s">
        <v>744</v>
      </c>
      <c r="D189" s="324" t="s">
        <v>745</v>
      </c>
      <c r="E189" s="17" t="s">
        <v>186</v>
      </c>
      <c r="F189" s="325">
        <v>125.423</v>
      </c>
      <c r="G189" s="38"/>
      <c r="H189" s="44"/>
    </row>
    <row r="190" s="2" customFormat="1" ht="16.8" customHeight="1">
      <c r="A190" s="38"/>
      <c r="B190" s="44"/>
      <c r="C190" s="320" t="s">
        <v>456</v>
      </c>
      <c r="D190" s="321" t="s">
        <v>456</v>
      </c>
      <c r="E190" s="322" t="s">
        <v>1</v>
      </c>
      <c r="F190" s="323">
        <v>50.115000000000002</v>
      </c>
      <c r="G190" s="38"/>
      <c r="H190" s="44"/>
    </row>
    <row r="191" s="2" customFormat="1" ht="16.8" customHeight="1">
      <c r="A191" s="38"/>
      <c r="B191" s="44"/>
      <c r="C191" s="324" t="s">
        <v>456</v>
      </c>
      <c r="D191" s="324" t="s">
        <v>508</v>
      </c>
      <c r="E191" s="17" t="s">
        <v>1</v>
      </c>
      <c r="F191" s="325">
        <v>50.115000000000002</v>
      </c>
      <c r="G191" s="38"/>
      <c r="H191" s="44"/>
    </row>
    <row r="192" s="2" customFormat="1" ht="16.8" customHeight="1">
      <c r="A192" s="38"/>
      <c r="B192" s="44"/>
      <c r="C192" s="326" t="s">
        <v>972</v>
      </c>
      <c r="D192" s="38"/>
      <c r="E192" s="38"/>
      <c r="F192" s="38"/>
      <c r="G192" s="38"/>
      <c r="H192" s="44"/>
    </row>
    <row r="193" s="2" customFormat="1" ht="16.8" customHeight="1">
      <c r="A193" s="38"/>
      <c r="B193" s="44"/>
      <c r="C193" s="324" t="s">
        <v>505</v>
      </c>
      <c r="D193" s="324" t="s">
        <v>506</v>
      </c>
      <c r="E193" s="17" t="s">
        <v>186</v>
      </c>
      <c r="F193" s="325">
        <v>50.115000000000002</v>
      </c>
      <c r="G193" s="38"/>
      <c r="H193" s="44"/>
    </row>
    <row r="194" s="2" customFormat="1" ht="16.8" customHeight="1">
      <c r="A194" s="38"/>
      <c r="B194" s="44"/>
      <c r="C194" s="324" t="s">
        <v>704</v>
      </c>
      <c r="D194" s="324" t="s">
        <v>705</v>
      </c>
      <c r="E194" s="17" t="s">
        <v>186</v>
      </c>
      <c r="F194" s="325">
        <v>62.712000000000003</v>
      </c>
      <c r="G194" s="38"/>
      <c r="H194" s="44"/>
    </row>
    <row r="195" s="2" customFormat="1" ht="16.8" customHeight="1">
      <c r="A195" s="38"/>
      <c r="B195" s="44"/>
      <c r="C195" s="324" t="s">
        <v>709</v>
      </c>
      <c r="D195" s="324" t="s">
        <v>710</v>
      </c>
      <c r="E195" s="17" t="s">
        <v>186</v>
      </c>
      <c r="F195" s="325">
        <v>62.712000000000003</v>
      </c>
      <c r="G195" s="38"/>
      <c r="H195" s="44"/>
    </row>
    <row r="196" s="2" customFormat="1" ht="16.8" customHeight="1">
      <c r="A196" s="38"/>
      <c r="B196" s="44"/>
      <c r="C196" s="324" t="s">
        <v>744</v>
      </c>
      <c r="D196" s="324" t="s">
        <v>745</v>
      </c>
      <c r="E196" s="17" t="s">
        <v>186</v>
      </c>
      <c r="F196" s="325">
        <v>125.423</v>
      </c>
      <c r="G196" s="38"/>
      <c r="H196" s="44"/>
    </row>
    <row r="197" s="2" customFormat="1" ht="16.8" customHeight="1">
      <c r="A197" s="38"/>
      <c r="B197" s="44"/>
      <c r="C197" s="320" t="s">
        <v>479</v>
      </c>
      <c r="D197" s="321" t="s">
        <v>479</v>
      </c>
      <c r="E197" s="322" t="s">
        <v>1</v>
      </c>
      <c r="F197" s="323">
        <v>21.34</v>
      </c>
      <c r="G197" s="38"/>
      <c r="H197" s="44"/>
    </row>
    <row r="198" s="2" customFormat="1" ht="16.8" customHeight="1">
      <c r="A198" s="38"/>
      <c r="B198" s="44"/>
      <c r="C198" s="324" t="s">
        <v>479</v>
      </c>
      <c r="D198" s="324" t="s">
        <v>673</v>
      </c>
      <c r="E198" s="17" t="s">
        <v>1</v>
      </c>
      <c r="F198" s="325">
        <v>21.34</v>
      </c>
      <c r="G198" s="38"/>
      <c r="H198" s="44"/>
    </row>
    <row r="199" s="2" customFormat="1" ht="16.8" customHeight="1">
      <c r="A199" s="38"/>
      <c r="B199" s="44"/>
      <c r="C199" s="326" t="s">
        <v>972</v>
      </c>
      <c r="D199" s="38"/>
      <c r="E199" s="38"/>
      <c r="F199" s="38"/>
      <c r="G199" s="38"/>
      <c r="H199" s="44"/>
    </row>
    <row r="200" s="2" customFormat="1" ht="16.8" customHeight="1">
      <c r="A200" s="38"/>
      <c r="B200" s="44"/>
      <c r="C200" s="324" t="s">
        <v>669</v>
      </c>
      <c r="D200" s="324" t="s">
        <v>670</v>
      </c>
      <c r="E200" s="17" t="s">
        <v>186</v>
      </c>
      <c r="F200" s="325">
        <v>23.670000000000002</v>
      </c>
      <c r="G200" s="38"/>
      <c r="H200" s="44"/>
    </row>
    <row r="201" s="2" customFormat="1" ht="16.8" customHeight="1">
      <c r="A201" s="38"/>
      <c r="B201" s="44"/>
      <c r="C201" s="324" t="s">
        <v>677</v>
      </c>
      <c r="D201" s="324" t="s">
        <v>678</v>
      </c>
      <c r="E201" s="17" t="s">
        <v>186</v>
      </c>
      <c r="F201" s="325">
        <v>32.670000000000002</v>
      </c>
      <c r="G201" s="38"/>
      <c r="H201" s="44"/>
    </row>
    <row r="202" s="2" customFormat="1" ht="16.8" customHeight="1">
      <c r="A202" s="38"/>
      <c r="B202" s="44"/>
      <c r="C202" s="324" t="s">
        <v>414</v>
      </c>
      <c r="D202" s="324" t="s">
        <v>415</v>
      </c>
      <c r="E202" s="17" t="s">
        <v>186</v>
      </c>
      <c r="F202" s="325">
        <v>32.670000000000002</v>
      </c>
      <c r="G202" s="38"/>
      <c r="H202" s="44"/>
    </row>
    <row r="203" s="2" customFormat="1" ht="16.8" customHeight="1">
      <c r="A203" s="38"/>
      <c r="B203" s="44"/>
      <c r="C203" s="320" t="s">
        <v>481</v>
      </c>
      <c r="D203" s="321" t="s">
        <v>481</v>
      </c>
      <c r="E203" s="322" t="s">
        <v>1</v>
      </c>
      <c r="F203" s="323">
        <v>9</v>
      </c>
      <c r="G203" s="38"/>
      <c r="H203" s="44"/>
    </row>
    <row r="204" s="2" customFormat="1" ht="16.8" customHeight="1">
      <c r="A204" s="38"/>
      <c r="B204" s="44"/>
      <c r="C204" s="324" t="s">
        <v>481</v>
      </c>
      <c r="D204" s="324" t="s">
        <v>674</v>
      </c>
      <c r="E204" s="17" t="s">
        <v>1</v>
      </c>
      <c r="F204" s="325">
        <v>9</v>
      </c>
      <c r="G204" s="38"/>
      <c r="H204" s="44"/>
    </row>
    <row r="205" s="2" customFormat="1" ht="16.8" customHeight="1">
      <c r="A205" s="38"/>
      <c r="B205" s="44"/>
      <c r="C205" s="326" t="s">
        <v>972</v>
      </c>
      <c r="D205" s="38"/>
      <c r="E205" s="38"/>
      <c r="F205" s="38"/>
      <c r="G205" s="38"/>
      <c r="H205" s="44"/>
    </row>
    <row r="206" s="2" customFormat="1" ht="16.8" customHeight="1">
      <c r="A206" s="38"/>
      <c r="B206" s="44"/>
      <c r="C206" s="324" t="s">
        <v>669</v>
      </c>
      <c r="D206" s="324" t="s">
        <v>670</v>
      </c>
      <c r="E206" s="17" t="s">
        <v>186</v>
      </c>
      <c r="F206" s="325">
        <v>23.670000000000002</v>
      </c>
      <c r="G206" s="38"/>
      <c r="H206" s="44"/>
    </row>
    <row r="207" s="2" customFormat="1" ht="16.8" customHeight="1">
      <c r="A207" s="38"/>
      <c r="B207" s="44"/>
      <c r="C207" s="324" t="s">
        <v>677</v>
      </c>
      <c r="D207" s="324" t="s">
        <v>678</v>
      </c>
      <c r="E207" s="17" t="s">
        <v>186</v>
      </c>
      <c r="F207" s="325">
        <v>32.670000000000002</v>
      </c>
      <c r="G207" s="38"/>
      <c r="H207" s="44"/>
    </row>
    <row r="208" s="2" customFormat="1" ht="16.8" customHeight="1">
      <c r="A208" s="38"/>
      <c r="B208" s="44"/>
      <c r="C208" s="324" t="s">
        <v>414</v>
      </c>
      <c r="D208" s="324" t="s">
        <v>415</v>
      </c>
      <c r="E208" s="17" t="s">
        <v>186</v>
      </c>
      <c r="F208" s="325">
        <v>32.670000000000002</v>
      </c>
      <c r="G208" s="38"/>
      <c r="H208" s="44"/>
    </row>
    <row r="209" s="2" customFormat="1" ht="16.8" customHeight="1">
      <c r="A209" s="38"/>
      <c r="B209" s="44"/>
      <c r="C209" s="320" t="s">
        <v>470</v>
      </c>
      <c r="D209" s="321" t="s">
        <v>470</v>
      </c>
      <c r="E209" s="322" t="s">
        <v>1</v>
      </c>
      <c r="F209" s="323">
        <v>4</v>
      </c>
      <c r="G209" s="38"/>
      <c r="H209" s="44"/>
    </row>
    <row r="210" s="2" customFormat="1" ht="16.8" customHeight="1">
      <c r="A210" s="38"/>
      <c r="B210" s="44"/>
      <c r="C210" s="324" t="s">
        <v>470</v>
      </c>
      <c r="D210" s="324" t="s">
        <v>173</v>
      </c>
      <c r="E210" s="17" t="s">
        <v>1</v>
      </c>
      <c r="F210" s="325">
        <v>4</v>
      </c>
      <c r="G210" s="38"/>
      <c r="H210" s="44"/>
    </row>
    <row r="211" s="2" customFormat="1" ht="16.8" customHeight="1">
      <c r="A211" s="38"/>
      <c r="B211" s="44"/>
      <c r="C211" s="326" t="s">
        <v>972</v>
      </c>
      <c r="D211" s="38"/>
      <c r="E211" s="38"/>
      <c r="F211" s="38"/>
      <c r="G211" s="38"/>
      <c r="H211" s="44"/>
    </row>
    <row r="212" s="2" customFormat="1" ht="16.8" customHeight="1">
      <c r="A212" s="38"/>
      <c r="B212" s="44"/>
      <c r="C212" s="324" t="s">
        <v>364</v>
      </c>
      <c r="D212" s="324" t="s">
        <v>365</v>
      </c>
      <c r="E212" s="17" t="s">
        <v>256</v>
      </c>
      <c r="F212" s="325">
        <v>4</v>
      </c>
      <c r="G212" s="38"/>
      <c r="H212" s="44"/>
    </row>
    <row r="213" s="2" customFormat="1" ht="16.8" customHeight="1">
      <c r="A213" s="38"/>
      <c r="B213" s="44"/>
      <c r="C213" s="324" t="s">
        <v>579</v>
      </c>
      <c r="D213" s="324" t="s">
        <v>580</v>
      </c>
      <c r="E213" s="17" t="s">
        <v>256</v>
      </c>
      <c r="F213" s="325">
        <v>4</v>
      </c>
      <c r="G213" s="38"/>
      <c r="H213" s="44"/>
    </row>
    <row r="214" s="2" customFormat="1" ht="16.8" customHeight="1">
      <c r="A214" s="38"/>
      <c r="B214" s="44"/>
      <c r="C214" s="324" t="s">
        <v>386</v>
      </c>
      <c r="D214" s="324" t="s">
        <v>387</v>
      </c>
      <c r="E214" s="17" t="s">
        <v>256</v>
      </c>
      <c r="F214" s="325">
        <v>4</v>
      </c>
      <c r="G214" s="38"/>
      <c r="H214" s="44"/>
    </row>
    <row r="215" s="2" customFormat="1" ht="16.8" customHeight="1">
      <c r="A215" s="38"/>
      <c r="B215" s="44"/>
      <c r="C215" s="324" t="s">
        <v>583</v>
      </c>
      <c r="D215" s="324" t="s">
        <v>584</v>
      </c>
      <c r="E215" s="17" t="s">
        <v>256</v>
      </c>
      <c r="F215" s="325">
        <v>4</v>
      </c>
      <c r="G215" s="38"/>
      <c r="H215" s="44"/>
    </row>
    <row r="216" s="2" customFormat="1" ht="16.8" customHeight="1">
      <c r="A216" s="38"/>
      <c r="B216" s="44"/>
      <c r="C216" s="324" t="s">
        <v>376</v>
      </c>
      <c r="D216" s="324" t="s">
        <v>377</v>
      </c>
      <c r="E216" s="17" t="s">
        <v>378</v>
      </c>
      <c r="F216" s="325">
        <v>0.12</v>
      </c>
      <c r="G216" s="38"/>
      <c r="H216" s="44"/>
    </row>
    <row r="217" s="2" customFormat="1" ht="16.8" customHeight="1">
      <c r="A217" s="38"/>
      <c r="B217" s="44"/>
      <c r="C217" s="324" t="s">
        <v>574</v>
      </c>
      <c r="D217" s="324" t="s">
        <v>575</v>
      </c>
      <c r="E217" s="17" t="s">
        <v>256</v>
      </c>
      <c r="F217" s="325">
        <v>4</v>
      </c>
      <c r="G217" s="38"/>
      <c r="H217" s="44"/>
    </row>
    <row r="218" s="2" customFormat="1" ht="16.8" customHeight="1">
      <c r="A218" s="38"/>
      <c r="B218" s="44"/>
      <c r="C218" s="320" t="s">
        <v>649</v>
      </c>
      <c r="D218" s="321" t="s">
        <v>649</v>
      </c>
      <c r="E218" s="322" t="s">
        <v>1</v>
      </c>
      <c r="F218" s="323">
        <v>0.64000000000000001</v>
      </c>
      <c r="G218" s="38"/>
      <c r="H218" s="44"/>
    </row>
    <row r="219" s="2" customFormat="1" ht="16.8" customHeight="1">
      <c r="A219" s="38"/>
      <c r="B219" s="44"/>
      <c r="C219" s="324" t="s">
        <v>649</v>
      </c>
      <c r="D219" s="324" t="s">
        <v>650</v>
      </c>
      <c r="E219" s="17" t="s">
        <v>1</v>
      </c>
      <c r="F219" s="325">
        <v>0.64000000000000001</v>
      </c>
      <c r="G219" s="38"/>
      <c r="H219" s="44"/>
    </row>
    <row r="220" s="2" customFormat="1" ht="16.8" customHeight="1">
      <c r="A220" s="38"/>
      <c r="B220" s="44"/>
      <c r="C220" s="326" t="s">
        <v>972</v>
      </c>
      <c r="D220" s="38"/>
      <c r="E220" s="38"/>
      <c r="F220" s="38"/>
      <c r="G220" s="38"/>
      <c r="H220" s="44"/>
    </row>
    <row r="221" s="2" customFormat="1" ht="16.8" customHeight="1">
      <c r="A221" s="38"/>
      <c r="B221" s="44"/>
      <c r="C221" s="324" t="s">
        <v>646</v>
      </c>
      <c r="D221" s="324" t="s">
        <v>647</v>
      </c>
      <c r="E221" s="17" t="s">
        <v>186</v>
      </c>
      <c r="F221" s="325">
        <v>0.64000000000000001</v>
      </c>
      <c r="G221" s="38"/>
      <c r="H221" s="44"/>
    </row>
    <row r="222" s="2" customFormat="1" ht="16.8" customHeight="1">
      <c r="A222" s="38"/>
      <c r="B222" s="44"/>
      <c r="C222" s="324" t="s">
        <v>653</v>
      </c>
      <c r="D222" s="324" t="s">
        <v>654</v>
      </c>
      <c r="E222" s="17" t="s">
        <v>256</v>
      </c>
      <c r="F222" s="325">
        <v>1.24</v>
      </c>
      <c r="G222" s="38"/>
      <c r="H222" s="44"/>
    </row>
    <row r="223" s="2" customFormat="1" ht="16.8" customHeight="1">
      <c r="A223" s="38"/>
      <c r="B223" s="44"/>
      <c r="C223" s="324" t="s">
        <v>724</v>
      </c>
      <c r="D223" s="324" t="s">
        <v>725</v>
      </c>
      <c r="E223" s="17" t="s">
        <v>186</v>
      </c>
      <c r="F223" s="325">
        <v>1.24</v>
      </c>
      <c r="G223" s="38"/>
      <c r="H223" s="44"/>
    </row>
    <row r="224" s="2" customFormat="1" ht="16.8" customHeight="1">
      <c r="A224" s="38"/>
      <c r="B224" s="44"/>
      <c r="C224" s="324" t="s">
        <v>729</v>
      </c>
      <c r="D224" s="324" t="s">
        <v>730</v>
      </c>
      <c r="E224" s="17" t="s">
        <v>186</v>
      </c>
      <c r="F224" s="325">
        <v>1.24</v>
      </c>
      <c r="G224" s="38"/>
      <c r="H224" s="44"/>
    </row>
    <row r="225" s="2" customFormat="1" ht="16.8" customHeight="1">
      <c r="A225" s="38"/>
      <c r="B225" s="44"/>
      <c r="C225" s="320" t="s">
        <v>464</v>
      </c>
      <c r="D225" s="321" t="s">
        <v>464</v>
      </c>
      <c r="E225" s="322" t="s">
        <v>1</v>
      </c>
      <c r="F225" s="323">
        <v>75.308000000000007</v>
      </c>
      <c r="G225" s="38"/>
      <c r="H225" s="44"/>
    </row>
    <row r="226" s="2" customFormat="1">
      <c r="A226" s="38"/>
      <c r="B226" s="44"/>
      <c r="C226" s="324" t="s">
        <v>1</v>
      </c>
      <c r="D226" s="324" t="s">
        <v>521</v>
      </c>
      <c r="E226" s="17" t="s">
        <v>1</v>
      </c>
      <c r="F226" s="325">
        <v>118.31999999999999</v>
      </c>
      <c r="G226" s="38"/>
      <c r="H226" s="44"/>
    </row>
    <row r="227" s="2" customFormat="1" ht="16.8" customHeight="1">
      <c r="A227" s="38"/>
      <c r="B227" s="44"/>
      <c r="C227" s="324" t="s">
        <v>1</v>
      </c>
      <c r="D227" s="324" t="s">
        <v>522</v>
      </c>
      <c r="E227" s="17" t="s">
        <v>1</v>
      </c>
      <c r="F227" s="325">
        <v>55.399999999999999</v>
      </c>
      <c r="G227" s="38"/>
      <c r="H227" s="44"/>
    </row>
    <row r="228" s="2" customFormat="1" ht="16.8" customHeight="1">
      <c r="A228" s="38"/>
      <c r="B228" s="44"/>
      <c r="C228" s="324" t="s">
        <v>1</v>
      </c>
      <c r="D228" s="324" t="s">
        <v>523</v>
      </c>
      <c r="E228" s="17" t="s">
        <v>1</v>
      </c>
      <c r="F228" s="325">
        <v>7.5330000000000004</v>
      </c>
      <c r="G228" s="38"/>
      <c r="H228" s="44"/>
    </row>
    <row r="229" s="2" customFormat="1" ht="16.8" customHeight="1">
      <c r="A229" s="38"/>
      <c r="B229" s="44"/>
      <c r="C229" s="324" t="s">
        <v>1</v>
      </c>
      <c r="D229" s="324" t="s">
        <v>524</v>
      </c>
      <c r="E229" s="17" t="s">
        <v>1</v>
      </c>
      <c r="F229" s="325">
        <v>-2.1749999999999998</v>
      </c>
      <c r="G229" s="38"/>
      <c r="H229" s="44"/>
    </row>
    <row r="230" s="2" customFormat="1" ht="16.8" customHeight="1">
      <c r="A230" s="38"/>
      <c r="B230" s="44"/>
      <c r="C230" s="324" t="s">
        <v>1</v>
      </c>
      <c r="D230" s="324" t="s">
        <v>525</v>
      </c>
      <c r="E230" s="17" t="s">
        <v>1</v>
      </c>
      <c r="F230" s="325">
        <v>-2.7250000000000001</v>
      </c>
      <c r="G230" s="38"/>
      <c r="H230" s="44"/>
    </row>
    <row r="231" s="2" customFormat="1" ht="16.8" customHeight="1">
      <c r="A231" s="38"/>
      <c r="B231" s="44"/>
      <c r="C231" s="324" t="s">
        <v>1</v>
      </c>
      <c r="D231" s="324" t="s">
        <v>526</v>
      </c>
      <c r="E231" s="17" t="s">
        <v>1</v>
      </c>
      <c r="F231" s="325">
        <v>-101.045</v>
      </c>
      <c r="G231" s="38"/>
      <c r="H231" s="44"/>
    </row>
    <row r="232" s="2" customFormat="1" ht="16.8" customHeight="1">
      <c r="A232" s="38"/>
      <c r="B232" s="44"/>
      <c r="C232" s="324" t="s">
        <v>464</v>
      </c>
      <c r="D232" s="324" t="s">
        <v>183</v>
      </c>
      <c r="E232" s="17" t="s">
        <v>1</v>
      </c>
      <c r="F232" s="325">
        <v>75.308000000000007</v>
      </c>
      <c r="G232" s="38"/>
      <c r="H232" s="44"/>
    </row>
    <row r="233" s="2" customFormat="1" ht="16.8" customHeight="1">
      <c r="A233" s="38"/>
      <c r="B233" s="44"/>
      <c r="C233" s="326" t="s">
        <v>972</v>
      </c>
      <c r="D233" s="38"/>
      <c r="E233" s="38"/>
      <c r="F233" s="38"/>
      <c r="G233" s="38"/>
      <c r="H233" s="44"/>
    </row>
    <row r="234" s="2" customFormat="1" ht="16.8" customHeight="1">
      <c r="A234" s="38"/>
      <c r="B234" s="44"/>
      <c r="C234" s="324" t="s">
        <v>518</v>
      </c>
      <c r="D234" s="324" t="s">
        <v>519</v>
      </c>
      <c r="E234" s="17" t="s">
        <v>186</v>
      </c>
      <c r="F234" s="325">
        <v>2</v>
      </c>
      <c r="G234" s="38"/>
      <c r="H234" s="44"/>
    </row>
    <row r="235" s="2" customFormat="1" ht="16.8" customHeight="1">
      <c r="A235" s="38"/>
      <c r="B235" s="44"/>
      <c r="C235" s="320" t="s">
        <v>467</v>
      </c>
      <c r="D235" s="321" t="s">
        <v>467</v>
      </c>
      <c r="E235" s="322" t="s">
        <v>1</v>
      </c>
      <c r="F235" s="323">
        <v>2.5499999999999998</v>
      </c>
      <c r="G235" s="38"/>
      <c r="H235" s="44"/>
    </row>
    <row r="236" s="2" customFormat="1" ht="16.8" customHeight="1">
      <c r="A236" s="38"/>
      <c r="B236" s="44"/>
      <c r="C236" s="324" t="s">
        <v>467</v>
      </c>
      <c r="D236" s="324" t="s">
        <v>568</v>
      </c>
      <c r="E236" s="17" t="s">
        <v>1</v>
      </c>
      <c r="F236" s="325">
        <v>2.5499999999999998</v>
      </c>
      <c r="G236" s="38"/>
      <c r="H236" s="44"/>
    </row>
    <row r="237" s="2" customFormat="1" ht="16.8" customHeight="1">
      <c r="A237" s="38"/>
      <c r="B237" s="44"/>
      <c r="C237" s="326" t="s">
        <v>972</v>
      </c>
      <c r="D237" s="38"/>
      <c r="E237" s="38"/>
      <c r="F237" s="38"/>
      <c r="G237" s="38"/>
      <c r="H237" s="44"/>
    </row>
    <row r="238" s="2" customFormat="1" ht="16.8" customHeight="1">
      <c r="A238" s="38"/>
      <c r="B238" s="44"/>
      <c r="C238" s="324" t="s">
        <v>565</v>
      </c>
      <c r="D238" s="324" t="s">
        <v>566</v>
      </c>
      <c r="E238" s="17" t="s">
        <v>186</v>
      </c>
      <c r="F238" s="325">
        <v>2.5499999999999998</v>
      </c>
      <c r="G238" s="38"/>
      <c r="H238" s="44"/>
    </row>
    <row r="239" s="2" customFormat="1" ht="16.8" customHeight="1">
      <c r="A239" s="38"/>
      <c r="B239" s="44"/>
      <c r="C239" s="324" t="s">
        <v>750</v>
      </c>
      <c r="D239" s="324" t="s">
        <v>751</v>
      </c>
      <c r="E239" s="17" t="s">
        <v>186</v>
      </c>
      <c r="F239" s="325">
        <v>127.973</v>
      </c>
      <c r="G239" s="38"/>
      <c r="H239" s="44"/>
    </row>
    <row r="240" s="2" customFormat="1" ht="26.4" customHeight="1">
      <c r="A240" s="38"/>
      <c r="B240" s="44"/>
      <c r="C240" s="319" t="s">
        <v>974</v>
      </c>
      <c r="D240" s="319" t="s">
        <v>93</v>
      </c>
      <c r="E240" s="38"/>
      <c r="F240" s="38"/>
      <c r="G240" s="38"/>
      <c r="H240" s="44"/>
    </row>
    <row r="241" s="2" customFormat="1" ht="16.8" customHeight="1">
      <c r="A241" s="38"/>
      <c r="B241" s="44"/>
      <c r="C241" s="320" t="s">
        <v>462</v>
      </c>
      <c r="D241" s="321" t="s">
        <v>462</v>
      </c>
      <c r="E241" s="322" t="s">
        <v>1</v>
      </c>
      <c r="F241" s="323">
        <v>16.530000000000001</v>
      </c>
      <c r="G241" s="38"/>
      <c r="H241" s="44"/>
    </row>
    <row r="242" s="2" customFormat="1">
      <c r="A242" s="38"/>
      <c r="B242" s="44"/>
      <c r="C242" s="324" t="s">
        <v>462</v>
      </c>
      <c r="D242" s="324" t="s">
        <v>825</v>
      </c>
      <c r="E242" s="17" t="s">
        <v>1</v>
      </c>
      <c r="F242" s="325">
        <v>16.530000000000001</v>
      </c>
      <c r="G242" s="38"/>
      <c r="H242" s="44"/>
    </row>
    <row r="243" s="2" customFormat="1" ht="16.8" customHeight="1">
      <c r="A243" s="38"/>
      <c r="B243" s="44"/>
      <c r="C243" s="326" t="s">
        <v>972</v>
      </c>
      <c r="D243" s="38"/>
      <c r="E243" s="38"/>
      <c r="F243" s="38"/>
      <c r="G243" s="38"/>
      <c r="H243" s="44"/>
    </row>
    <row r="244" s="2" customFormat="1" ht="16.8" customHeight="1">
      <c r="A244" s="38"/>
      <c r="B244" s="44"/>
      <c r="C244" s="324" t="s">
        <v>600</v>
      </c>
      <c r="D244" s="324" t="s">
        <v>601</v>
      </c>
      <c r="E244" s="17" t="s">
        <v>172</v>
      </c>
      <c r="F244" s="325">
        <v>16.530000000000001</v>
      </c>
      <c r="G244" s="38"/>
      <c r="H244" s="44"/>
    </row>
    <row r="245" s="2" customFormat="1" ht="16.8" customHeight="1">
      <c r="A245" s="38"/>
      <c r="B245" s="44"/>
      <c r="C245" s="324" t="s">
        <v>514</v>
      </c>
      <c r="D245" s="324" t="s">
        <v>515</v>
      </c>
      <c r="E245" s="17" t="s">
        <v>186</v>
      </c>
      <c r="F245" s="325">
        <v>3.5600000000000001</v>
      </c>
      <c r="G245" s="38"/>
      <c r="H245" s="44"/>
    </row>
    <row r="246" s="2" customFormat="1" ht="16.8" customHeight="1">
      <c r="A246" s="38"/>
      <c r="B246" s="44"/>
      <c r="C246" s="324" t="s">
        <v>608</v>
      </c>
      <c r="D246" s="324" t="s">
        <v>609</v>
      </c>
      <c r="E246" s="17" t="s">
        <v>172</v>
      </c>
      <c r="F246" s="325">
        <v>16.530000000000001</v>
      </c>
      <c r="G246" s="38"/>
      <c r="H246" s="44"/>
    </row>
    <row r="247" s="2" customFormat="1" ht="16.8" customHeight="1">
      <c r="A247" s="38"/>
      <c r="B247" s="44"/>
      <c r="C247" s="324" t="s">
        <v>633</v>
      </c>
      <c r="D247" s="324" t="s">
        <v>634</v>
      </c>
      <c r="E247" s="17" t="s">
        <v>172</v>
      </c>
      <c r="F247" s="325">
        <v>23.73</v>
      </c>
      <c r="G247" s="38"/>
      <c r="H247" s="44"/>
    </row>
    <row r="248" s="2" customFormat="1" ht="16.8" customHeight="1">
      <c r="A248" s="38"/>
      <c r="B248" s="44"/>
      <c r="C248" s="324" t="s">
        <v>637</v>
      </c>
      <c r="D248" s="324" t="s">
        <v>638</v>
      </c>
      <c r="E248" s="17" t="s">
        <v>256</v>
      </c>
      <c r="F248" s="325">
        <v>47.460000000000001</v>
      </c>
      <c r="G248" s="38"/>
      <c r="H248" s="44"/>
    </row>
    <row r="249" s="2" customFormat="1" ht="16.8" customHeight="1">
      <c r="A249" s="38"/>
      <c r="B249" s="44"/>
      <c r="C249" s="324" t="s">
        <v>611</v>
      </c>
      <c r="D249" s="324" t="s">
        <v>612</v>
      </c>
      <c r="E249" s="17" t="s">
        <v>186</v>
      </c>
      <c r="F249" s="325">
        <v>1.984</v>
      </c>
      <c r="G249" s="38"/>
      <c r="H249" s="44"/>
    </row>
    <row r="250" s="2" customFormat="1" ht="16.8" customHeight="1">
      <c r="A250" s="38"/>
      <c r="B250" s="44"/>
      <c r="C250" s="320" t="s">
        <v>493</v>
      </c>
      <c r="D250" s="321" t="s">
        <v>493</v>
      </c>
      <c r="E250" s="322" t="s">
        <v>1</v>
      </c>
      <c r="F250" s="323">
        <v>7.2000000000000002</v>
      </c>
      <c r="G250" s="38"/>
      <c r="H250" s="44"/>
    </row>
    <row r="251" s="2" customFormat="1" ht="16.8" customHeight="1">
      <c r="A251" s="38"/>
      <c r="B251" s="44"/>
      <c r="C251" s="324" t="s">
        <v>493</v>
      </c>
      <c r="D251" s="324" t="s">
        <v>827</v>
      </c>
      <c r="E251" s="17" t="s">
        <v>1</v>
      </c>
      <c r="F251" s="325">
        <v>7.2000000000000002</v>
      </c>
      <c r="G251" s="38"/>
      <c r="H251" s="44"/>
    </row>
    <row r="252" s="2" customFormat="1" ht="16.8" customHeight="1">
      <c r="A252" s="38"/>
      <c r="B252" s="44"/>
      <c r="C252" s="326" t="s">
        <v>972</v>
      </c>
      <c r="D252" s="38"/>
      <c r="E252" s="38"/>
      <c r="F252" s="38"/>
      <c r="G252" s="38"/>
      <c r="H252" s="44"/>
    </row>
    <row r="253" s="2" customFormat="1" ht="16.8" customHeight="1">
      <c r="A253" s="38"/>
      <c r="B253" s="44"/>
      <c r="C253" s="324" t="s">
        <v>604</v>
      </c>
      <c r="D253" s="324" t="s">
        <v>605</v>
      </c>
      <c r="E253" s="17" t="s">
        <v>172</v>
      </c>
      <c r="F253" s="325">
        <v>7.2000000000000002</v>
      </c>
      <c r="G253" s="38"/>
      <c r="H253" s="44"/>
    </row>
    <row r="254" s="2" customFormat="1" ht="16.8" customHeight="1">
      <c r="A254" s="38"/>
      <c r="B254" s="44"/>
      <c r="C254" s="324" t="s">
        <v>514</v>
      </c>
      <c r="D254" s="324" t="s">
        <v>515</v>
      </c>
      <c r="E254" s="17" t="s">
        <v>186</v>
      </c>
      <c r="F254" s="325">
        <v>3.5600000000000001</v>
      </c>
      <c r="G254" s="38"/>
      <c r="H254" s="44"/>
    </row>
    <row r="255" s="2" customFormat="1" ht="16.8" customHeight="1">
      <c r="A255" s="38"/>
      <c r="B255" s="44"/>
      <c r="C255" s="324" t="s">
        <v>616</v>
      </c>
      <c r="D255" s="324" t="s">
        <v>617</v>
      </c>
      <c r="E255" s="17" t="s">
        <v>172</v>
      </c>
      <c r="F255" s="325">
        <v>7.2000000000000002</v>
      </c>
      <c r="G255" s="38"/>
      <c r="H255" s="44"/>
    </row>
    <row r="256" s="2" customFormat="1" ht="16.8" customHeight="1">
      <c r="A256" s="38"/>
      <c r="B256" s="44"/>
      <c r="C256" s="324" t="s">
        <v>633</v>
      </c>
      <c r="D256" s="324" t="s">
        <v>634</v>
      </c>
      <c r="E256" s="17" t="s">
        <v>172</v>
      </c>
      <c r="F256" s="325">
        <v>23.73</v>
      </c>
      <c r="G256" s="38"/>
      <c r="H256" s="44"/>
    </row>
    <row r="257" s="2" customFormat="1" ht="16.8" customHeight="1">
      <c r="A257" s="38"/>
      <c r="B257" s="44"/>
      <c r="C257" s="324" t="s">
        <v>637</v>
      </c>
      <c r="D257" s="324" t="s">
        <v>638</v>
      </c>
      <c r="E257" s="17" t="s">
        <v>256</v>
      </c>
      <c r="F257" s="325">
        <v>47.460000000000001</v>
      </c>
      <c r="G257" s="38"/>
      <c r="H257" s="44"/>
    </row>
    <row r="258" s="2" customFormat="1" ht="16.8" customHeight="1">
      <c r="A258" s="38"/>
      <c r="B258" s="44"/>
      <c r="C258" s="324" t="s">
        <v>611</v>
      </c>
      <c r="D258" s="324" t="s">
        <v>612</v>
      </c>
      <c r="E258" s="17" t="s">
        <v>186</v>
      </c>
      <c r="F258" s="325">
        <v>0.86399999999999999</v>
      </c>
      <c r="G258" s="38"/>
      <c r="H258" s="44"/>
    </row>
    <row r="259" s="2" customFormat="1" ht="16.8" customHeight="1">
      <c r="A259" s="38"/>
      <c r="B259" s="44"/>
      <c r="C259" s="320" t="s">
        <v>472</v>
      </c>
      <c r="D259" s="321" t="s">
        <v>472</v>
      </c>
      <c r="E259" s="322" t="s">
        <v>1</v>
      </c>
      <c r="F259" s="323">
        <v>10.75</v>
      </c>
      <c r="G259" s="38"/>
      <c r="H259" s="44"/>
    </row>
    <row r="260" s="2" customFormat="1" ht="16.8" customHeight="1">
      <c r="A260" s="38"/>
      <c r="B260" s="44"/>
      <c r="C260" s="324" t="s">
        <v>472</v>
      </c>
      <c r="D260" s="324" t="s">
        <v>848</v>
      </c>
      <c r="E260" s="17" t="s">
        <v>1</v>
      </c>
      <c r="F260" s="325">
        <v>10.75</v>
      </c>
      <c r="G260" s="38"/>
      <c r="H260" s="44"/>
    </row>
    <row r="261" s="2" customFormat="1" ht="16.8" customHeight="1">
      <c r="A261" s="38"/>
      <c r="B261" s="44"/>
      <c r="C261" s="326" t="s">
        <v>972</v>
      </c>
      <c r="D261" s="38"/>
      <c r="E261" s="38"/>
      <c r="F261" s="38"/>
      <c r="G261" s="38"/>
      <c r="H261" s="44"/>
    </row>
    <row r="262" s="2" customFormat="1" ht="16.8" customHeight="1">
      <c r="A262" s="38"/>
      <c r="B262" s="44"/>
      <c r="C262" s="324" t="s">
        <v>669</v>
      </c>
      <c r="D262" s="324" t="s">
        <v>670</v>
      </c>
      <c r="E262" s="17" t="s">
        <v>186</v>
      </c>
      <c r="F262" s="325">
        <v>14.154999999999999</v>
      </c>
      <c r="G262" s="38"/>
      <c r="H262" s="44"/>
    </row>
    <row r="263" s="2" customFormat="1" ht="16.8" customHeight="1">
      <c r="A263" s="38"/>
      <c r="B263" s="44"/>
      <c r="C263" s="324" t="s">
        <v>658</v>
      </c>
      <c r="D263" s="324" t="s">
        <v>659</v>
      </c>
      <c r="E263" s="17" t="s">
        <v>186</v>
      </c>
      <c r="F263" s="325">
        <v>3.3130000000000002</v>
      </c>
      <c r="G263" s="38"/>
      <c r="H263" s="44"/>
    </row>
    <row r="264" s="2" customFormat="1" ht="16.8" customHeight="1">
      <c r="A264" s="38"/>
      <c r="B264" s="44"/>
      <c r="C264" s="320" t="s">
        <v>475</v>
      </c>
      <c r="D264" s="321" t="s">
        <v>476</v>
      </c>
      <c r="E264" s="322" t="s">
        <v>1</v>
      </c>
      <c r="F264" s="323">
        <v>3.3130000000000002</v>
      </c>
      <c r="G264" s="38"/>
      <c r="H264" s="44"/>
    </row>
    <row r="265" s="2" customFormat="1" ht="16.8" customHeight="1">
      <c r="A265" s="38"/>
      <c r="B265" s="44"/>
      <c r="C265" s="324" t="s">
        <v>475</v>
      </c>
      <c r="D265" s="324" t="s">
        <v>843</v>
      </c>
      <c r="E265" s="17" t="s">
        <v>1</v>
      </c>
      <c r="F265" s="325">
        <v>3.3130000000000002</v>
      </c>
      <c r="G265" s="38"/>
      <c r="H265" s="44"/>
    </row>
    <row r="266" s="2" customFormat="1" ht="16.8" customHeight="1">
      <c r="A266" s="38"/>
      <c r="B266" s="44"/>
      <c r="C266" s="326" t="s">
        <v>972</v>
      </c>
      <c r="D266" s="38"/>
      <c r="E266" s="38"/>
      <c r="F266" s="38"/>
      <c r="G266" s="38"/>
      <c r="H266" s="44"/>
    </row>
    <row r="267" s="2" customFormat="1" ht="16.8" customHeight="1">
      <c r="A267" s="38"/>
      <c r="B267" s="44"/>
      <c r="C267" s="324" t="s">
        <v>658</v>
      </c>
      <c r="D267" s="324" t="s">
        <v>659</v>
      </c>
      <c r="E267" s="17" t="s">
        <v>186</v>
      </c>
      <c r="F267" s="325">
        <v>3.3130000000000002</v>
      </c>
      <c r="G267" s="38"/>
      <c r="H267" s="44"/>
    </row>
    <row r="268" s="2" customFormat="1" ht="16.8" customHeight="1">
      <c r="A268" s="38"/>
      <c r="B268" s="44"/>
      <c r="C268" s="324" t="s">
        <v>396</v>
      </c>
      <c r="D268" s="324" t="s">
        <v>397</v>
      </c>
      <c r="E268" s="17" t="s">
        <v>186</v>
      </c>
      <c r="F268" s="325">
        <v>4.4550000000000001</v>
      </c>
      <c r="G268" s="38"/>
      <c r="H268" s="44"/>
    </row>
    <row r="269" s="2" customFormat="1" ht="16.8" customHeight="1">
      <c r="A269" s="38"/>
      <c r="B269" s="44"/>
      <c r="C269" s="324" t="s">
        <v>666</v>
      </c>
      <c r="D269" s="324" t="s">
        <v>667</v>
      </c>
      <c r="E269" s="17" t="s">
        <v>186</v>
      </c>
      <c r="F269" s="325">
        <v>3.3130000000000002</v>
      </c>
      <c r="G269" s="38"/>
      <c r="H269" s="44"/>
    </row>
    <row r="270" s="2" customFormat="1" ht="16.8" customHeight="1">
      <c r="A270" s="38"/>
      <c r="B270" s="44"/>
      <c r="C270" s="320" t="s">
        <v>487</v>
      </c>
      <c r="D270" s="321" t="s">
        <v>488</v>
      </c>
      <c r="E270" s="322" t="s">
        <v>1</v>
      </c>
      <c r="F270" s="323">
        <v>10</v>
      </c>
      <c r="G270" s="38"/>
      <c r="H270" s="44"/>
    </row>
    <row r="271" s="2" customFormat="1" ht="16.8" customHeight="1">
      <c r="A271" s="38"/>
      <c r="B271" s="44"/>
      <c r="C271" s="324" t="s">
        <v>487</v>
      </c>
      <c r="D271" s="324" t="s">
        <v>690</v>
      </c>
      <c r="E271" s="17" t="s">
        <v>1</v>
      </c>
      <c r="F271" s="325">
        <v>10</v>
      </c>
      <c r="G271" s="38"/>
      <c r="H271" s="44"/>
    </row>
    <row r="272" s="2" customFormat="1" ht="16.8" customHeight="1">
      <c r="A272" s="38"/>
      <c r="B272" s="44"/>
      <c r="C272" s="326" t="s">
        <v>972</v>
      </c>
      <c r="D272" s="38"/>
      <c r="E272" s="38"/>
      <c r="F272" s="38"/>
      <c r="G272" s="38"/>
      <c r="H272" s="44"/>
    </row>
    <row r="273" s="2" customFormat="1" ht="16.8" customHeight="1">
      <c r="A273" s="38"/>
      <c r="B273" s="44"/>
      <c r="C273" s="324" t="s">
        <v>687</v>
      </c>
      <c r="D273" s="324" t="s">
        <v>688</v>
      </c>
      <c r="E273" s="17" t="s">
        <v>256</v>
      </c>
      <c r="F273" s="325">
        <v>10</v>
      </c>
      <c r="G273" s="38"/>
      <c r="H273" s="44"/>
    </row>
    <row r="274" s="2" customFormat="1" ht="16.8" customHeight="1">
      <c r="A274" s="38"/>
      <c r="B274" s="44"/>
      <c r="C274" s="324" t="s">
        <v>696</v>
      </c>
      <c r="D274" s="324" t="s">
        <v>697</v>
      </c>
      <c r="E274" s="17" t="s">
        <v>256</v>
      </c>
      <c r="F274" s="325">
        <v>10</v>
      </c>
      <c r="G274" s="38"/>
      <c r="H274" s="44"/>
    </row>
    <row r="275" s="2" customFormat="1" ht="16.8" customHeight="1">
      <c r="A275" s="38"/>
      <c r="B275" s="44"/>
      <c r="C275" s="320" t="s">
        <v>485</v>
      </c>
      <c r="D275" s="321" t="s">
        <v>486</v>
      </c>
      <c r="E275" s="322" t="s">
        <v>1</v>
      </c>
      <c r="F275" s="323">
        <v>18</v>
      </c>
      <c r="G275" s="38"/>
      <c r="H275" s="44"/>
    </row>
    <row r="276" s="2" customFormat="1" ht="16.8" customHeight="1">
      <c r="A276" s="38"/>
      <c r="B276" s="44"/>
      <c r="C276" s="324" t="s">
        <v>1</v>
      </c>
      <c r="D276" s="324" t="s">
        <v>685</v>
      </c>
      <c r="E276" s="17" t="s">
        <v>1</v>
      </c>
      <c r="F276" s="325">
        <v>14</v>
      </c>
      <c r="G276" s="38"/>
      <c r="H276" s="44"/>
    </row>
    <row r="277" s="2" customFormat="1" ht="16.8" customHeight="1">
      <c r="A277" s="38"/>
      <c r="B277" s="44"/>
      <c r="C277" s="324" t="s">
        <v>1</v>
      </c>
      <c r="D277" s="324" t="s">
        <v>686</v>
      </c>
      <c r="E277" s="17" t="s">
        <v>1</v>
      </c>
      <c r="F277" s="325">
        <v>4</v>
      </c>
      <c r="G277" s="38"/>
      <c r="H277" s="44"/>
    </row>
    <row r="278" s="2" customFormat="1" ht="16.8" customHeight="1">
      <c r="A278" s="38"/>
      <c r="B278" s="44"/>
      <c r="C278" s="324" t="s">
        <v>485</v>
      </c>
      <c r="D278" s="324" t="s">
        <v>183</v>
      </c>
      <c r="E278" s="17" t="s">
        <v>1</v>
      </c>
      <c r="F278" s="325">
        <v>18</v>
      </c>
      <c r="G278" s="38"/>
      <c r="H278" s="44"/>
    </row>
    <row r="279" s="2" customFormat="1" ht="16.8" customHeight="1">
      <c r="A279" s="38"/>
      <c r="B279" s="44"/>
      <c r="C279" s="326" t="s">
        <v>972</v>
      </c>
      <c r="D279" s="38"/>
      <c r="E279" s="38"/>
      <c r="F279" s="38"/>
      <c r="G279" s="38"/>
      <c r="H279" s="44"/>
    </row>
    <row r="280" s="2" customFormat="1" ht="16.8" customHeight="1">
      <c r="A280" s="38"/>
      <c r="B280" s="44"/>
      <c r="C280" s="324" t="s">
        <v>682</v>
      </c>
      <c r="D280" s="324" t="s">
        <v>683</v>
      </c>
      <c r="E280" s="17" t="s">
        <v>172</v>
      </c>
      <c r="F280" s="325">
        <v>18</v>
      </c>
      <c r="G280" s="38"/>
      <c r="H280" s="44"/>
    </row>
    <row r="281" s="2" customFormat="1" ht="16.8" customHeight="1">
      <c r="A281" s="38"/>
      <c r="B281" s="44"/>
      <c r="C281" s="324" t="s">
        <v>692</v>
      </c>
      <c r="D281" s="324" t="s">
        <v>693</v>
      </c>
      <c r="E281" s="17" t="s">
        <v>172</v>
      </c>
      <c r="F281" s="325">
        <v>18</v>
      </c>
      <c r="G281" s="38"/>
      <c r="H281" s="44"/>
    </row>
    <row r="282" s="2" customFormat="1" ht="16.8" customHeight="1">
      <c r="A282" s="38"/>
      <c r="B282" s="44"/>
      <c r="C282" s="324" t="s">
        <v>700</v>
      </c>
      <c r="D282" s="324" t="s">
        <v>701</v>
      </c>
      <c r="E282" s="17" t="s">
        <v>172</v>
      </c>
      <c r="F282" s="325">
        <v>18</v>
      </c>
      <c r="G282" s="38"/>
      <c r="H282" s="44"/>
    </row>
    <row r="283" s="2" customFormat="1" ht="16.8" customHeight="1">
      <c r="A283" s="38"/>
      <c r="B283" s="44"/>
      <c r="C283" s="320" t="s">
        <v>492</v>
      </c>
      <c r="D283" s="321" t="s">
        <v>492</v>
      </c>
      <c r="E283" s="322" t="s">
        <v>1</v>
      </c>
      <c r="F283" s="323">
        <v>0</v>
      </c>
      <c r="G283" s="38"/>
      <c r="H283" s="44"/>
    </row>
    <row r="284" s="2" customFormat="1" ht="16.8" customHeight="1">
      <c r="A284" s="38"/>
      <c r="B284" s="44"/>
      <c r="C284" s="326" t="s">
        <v>972</v>
      </c>
      <c r="D284" s="38"/>
      <c r="E284" s="38"/>
      <c r="F284" s="38"/>
      <c r="G284" s="38"/>
      <c r="H284" s="44"/>
    </row>
    <row r="285" s="2" customFormat="1" ht="16.8" customHeight="1">
      <c r="A285" s="38"/>
      <c r="B285" s="44"/>
      <c r="C285" s="324" t="s">
        <v>750</v>
      </c>
      <c r="D285" s="324" t="s">
        <v>751</v>
      </c>
      <c r="E285" s="17" t="s">
        <v>186</v>
      </c>
      <c r="F285" s="325">
        <v>96.272999999999996</v>
      </c>
      <c r="G285" s="38"/>
      <c r="H285" s="44"/>
    </row>
    <row r="286" s="2" customFormat="1" ht="16.8" customHeight="1">
      <c r="A286" s="38"/>
      <c r="B286" s="44"/>
      <c r="C286" s="320" t="s">
        <v>465</v>
      </c>
      <c r="D286" s="321" t="s">
        <v>465</v>
      </c>
      <c r="E286" s="322" t="s">
        <v>1</v>
      </c>
      <c r="F286" s="323">
        <v>30.495999999999999</v>
      </c>
      <c r="G286" s="38"/>
      <c r="H286" s="44"/>
    </row>
    <row r="287" s="2" customFormat="1" ht="16.8" customHeight="1">
      <c r="A287" s="38"/>
      <c r="B287" s="44"/>
      <c r="C287" s="324" t="s">
        <v>1</v>
      </c>
      <c r="D287" s="324" t="s">
        <v>795</v>
      </c>
      <c r="E287" s="17" t="s">
        <v>1</v>
      </c>
      <c r="F287" s="325">
        <v>10.983000000000001</v>
      </c>
      <c r="G287" s="38"/>
      <c r="H287" s="44"/>
    </row>
    <row r="288" s="2" customFormat="1" ht="16.8" customHeight="1">
      <c r="A288" s="38"/>
      <c r="B288" s="44"/>
      <c r="C288" s="324" t="s">
        <v>1</v>
      </c>
      <c r="D288" s="324" t="s">
        <v>796</v>
      </c>
      <c r="E288" s="17" t="s">
        <v>1</v>
      </c>
      <c r="F288" s="325">
        <v>4.8730000000000002</v>
      </c>
      <c r="G288" s="38"/>
      <c r="H288" s="44"/>
    </row>
    <row r="289" s="2" customFormat="1" ht="16.8" customHeight="1">
      <c r="A289" s="38"/>
      <c r="B289" s="44"/>
      <c r="C289" s="324" t="s">
        <v>1</v>
      </c>
      <c r="D289" s="324" t="s">
        <v>797</v>
      </c>
      <c r="E289" s="17" t="s">
        <v>1</v>
      </c>
      <c r="F289" s="325">
        <v>14.640000000000001</v>
      </c>
      <c r="G289" s="38"/>
      <c r="H289" s="44"/>
    </row>
    <row r="290" s="2" customFormat="1" ht="16.8" customHeight="1">
      <c r="A290" s="38"/>
      <c r="B290" s="44"/>
      <c r="C290" s="324" t="s">
        <v>465</v>
      </c>
      <c r="D290" s="324" t="s">
        <v>183</v>
      </c>
      <c r="E290" s="17" t="s">
        <v>1</v>
      </c>
      <c r="F290" s="325">
        <v>30.495999999999999</v>
      </c>
      <c r="G290" s="38"/>
      <c r="H290" s="44"/>
    </row>
    <row r="291" s="2" customFormat="1" ht="16.8" customHeight="1">
      <c r="A291" s="38"/>
      <c r="B291" s="44"/>
      <c r="C291" s="326" t="s">
        <v>972</v>
      </c>
      <c r="D291" s="38"/>
      <c r="E291" s="38"/>
      <c r="F291" s="38"/>
      <c r="G291" s="38"/>
      <c r="H291" s="44"/>
    </row>
    <row r="292" s="2" customFormat="1" ht="16.8" customHeight="1">
      <c r="A292" s="38"/>
      <c r="B292" s="44"/>
      <c r="C292" s="324" t="s">
        <v>273</v>
      </c>
      <c r="D292" s="324" t="s">
        <v>274</v>
      </c>
      <c r="E292" s="17" t="s">
        <v>186</v>
      </c>
      <c r="F292" s="325">
        <v>30.495999999999999</v>
      </c>
      <c r="G292" s="38"/>
      <c r="H292" s="44"/>
    </row>
    <row r="293" s="2" customFormat="1" ht="16.8" customHeight="1">
      <c r="A293" s="38"/>
      <c r="B293" s="44"/>
      <c r="C293" s="324" t="s">
        <v>527</v>
      </c>
      <c r="D293" s="324" t="s">
        <v>528</v>
      </c>
      <c r="E293" s="17" t="s">
        <v>186</v>
      </c>
      <c r="F293" s="325">
        <v>30.495999999999999</v>
      </c>
      <c r="G293" s="38"/>
      <c r="H293" s="44"/>
    </row>
    <row r="294" s="2" customFormat="1" ht="16.8" customHeight="1">
      <c r="A294" s="38"/>
      <c r="B294" s="44"/>
      <c r="C294" s="324" t="s">
        <v>434</v>
      </c>
      <c r="D294" s="324" t="s">
        <v>435</v>
      </c>
      <c r="E294" s="17" t="s">
        <v>186</v>
      </c>
      <c r="F294" s="325">
        <v>98.197999999999993</v>
      </c>
      <c r="G294" s="38"/>
      <c r="H294" s="44"/>
    </row>
    <row r="295" s="2" customFormat="1">
      <c r="A295" s="38"/>
      <c r="B295" s="44"/>
      <c r="C295" s="324" t="s">
        <v>269</v>
      </c>
      <c r="D295" s="324" t="s">
        <v>270</v>
      </c>
      <c r="E295" s="17" t="s">
        <v>186</v>
      </c>
      <c r="F295" s="325">
        <v>30.495999999999999</v>
      </c>
      <c r="G295" s="38"/>
      <c r="H295" s="44"/>
    </row>
    <row r="296" s="2" customFormat="1" ht="16.8" customHeight="1">
      <c r="A296" s="38"/>
      <c r="B296" s="44"/>
      <c r="C296" s="320" t="s">
        <v>460</v>
      </c>
      <c r="D296" s="321" t="s">
        <v>460</v>
      </c>
      <c r="E296" s="322" t="s">
        <v>1</v>
      </c>
      <c r="F296" s="323">
        <v>48.878999999999998</v>
      </c>
      <c r="G296" s="38"/>
      <c r="H296" s="44"/>
    </row>
    <row r="297" s="2" customFormat="1">
      <c r="A297" s="38"/>
      <c r="B297" s="44"/>
      <c r="C297" s="324" t="s">
        <v>460</v>
      </c>
      <c r="D297" s="324" t="s">
        <v>863</v>
      </c>
      <c r="E297" s="17" t="s">
        <v>1</v>
      </c>
      <c r="F297" s="325">
        <v>48.878999999999998</v>
      </c>
      <c r="G297" s="38"/>
      <c r="H297" s="44"/>
    </row>
    <row r="298" s="2" customFormat="1" ht="16.8" customHeight="1">
      <c r="A298" s="38"/>
      <c r="B298" s="44"/>
      <c r="C298" s="326" t="s">
        <v>972</v>
      </c>
      <c r="D298" s="38"/>
      <c r="E298" s="38"/>
      <c r="F298" s="38"/>
      <c r="G298" s="38"/>
      <c r="H298" s="44"/>
    </row>
    <row r="299" s="2" customFormat="1" ht="16.8" customHeight="1">
      <c r="A299" s="38"/>
      <c r="B299" s="44"/>
      <c r="C299" s="324" t="s">
        <v>733</v>
      </c>
      <c r="D299" s="324" t="s">
        <v>734</v>
      </c>
      <c r="E299" s="17" t="s">
        <v>186</v>
      </c>
      <c r="F299" s="325">
        <v>48.878999999999998</v>
      </c>
      <c r="G299" s="38"/>
      <c r="H299" s="44"/>
    </row>
    <row r="300" s="2" customFormat="1" ht="16.8" customHeight="1">
      <c r="A300" s="38"/>
      <c r="B300" s="44"/>
      <c r="C300" s="324" t="s">
        <v>510</v>
      </c>
      <c r="D300" s="324" t="s">
        <v>511</v>
      </c>
      <c r="E300" s="17" t="s">
        <v>186</v>
      </c>
      <c r="F300" s="325">
        <v>120.39400000000001</v>
      </c>
      <c r="G300" s="38"/>
      <c r="H300" s="44"/>
    </row>
    <row r="301" s="2" customFormat="1" ht="16.8" customHeight="1">
      <c r="A301" s="38"/>
      <c r="B301" s="44"/>
      <c r="C301" s="324" t="s">
        <v>518</v>
      </c>
      <c r="D301" s="324" t="s">
        <v>519</v>
      </c>
      <c r="E301" s="17" t="s">
        <v>186</v>
      </c>
      <c r="F301" s="325">
        <v>2</v>
      </c>
      <c r="G301" s="38"/>
      <c r="H301" s="44"/>
    </row>
    <row r="302" s="2" customFormat="1" ht="16.8" customHeight="1">
      <c r="A302" s="38"/>
      <c r="B302" s="44"/>
      <c r="C302" s="324" t="s">
        <v>713</v>
      </c>
      <c r="D302" s="324" t="s">
        <v>714</v>
      </c>
      <c r="E302" s="17" t="s">
        <v>186</v>
      </c>
      <c r="F302" s="325">
        <v>48.878999999999998</v>
      </c>
      <c r="G302" s="38"/>
      <c r="H302" s="44"/>
    </row>
    <row r="303" s="2" customFormat="1" ht="16.8" customHeight="1">
      <c r="A303" s="38"/>
      <c r="B303" s="44"/>
      <c r="C303" s="324" t="s">
        <v>718</v>
      </c>
      <c r="D303" s="324" t="s">
        <v>719</v>
      </c>
      <c r="E303" s="17" t="s">
        <v>186</v>
      </c>
      <c r="F303" s="325">
        <v>43.991</v>
      </c>
      <c r="G303" s="38"/>
      <c r="H303" s="44"/>
    </row>
    <row r="304" s="2" customFormat="1" ht="16.8" customHeight="1">
      <c r="A304" s="38"/>
      <c r="B304" s="44"/>
      <c r="C304" s="324" t="s">
        <v>434</v>
      </c>
      <c r="D304" s="324" t="s">
        <v>435</v>
      </c>
      <c r="E304" s="17" t="s">
        <v>186</v>
      </c>
      <c r="F304" s="325">
        <v>98.197999999999993</v>
      </c>
      <c r="G304" s="38"/>
      <c r="H304" s="44"/>
    </row>
    <row r="305" s="2" customFormat="1" ht="16.8" customHeight="1">
      <c r="A305" s="38"/>
      <c r="B305" s="44"/>
      <c r="C305" s="324" t="s">
        <v>760</v>
      </c>
      <c r="D305" s="324" t="s">
        <v>761</v>
      </c>
      <c r="E305" s="17" t="s">
        <v>186</v>
      </c>
      <c r="F305" s="325">
        <v>48.878999999999998</v>
      </c>
      <c r="G305" s="38"/>
      <c r="H305" s="44"/>
    </row>
    <row r="306" s="2" customFormat="1" ht="16.8" customHeight="1">
      <c r="A306" s="38"/>
      <c r="B306" s="44"/>
      <c r="C306" s="320" t="s">
        <v>489</v>
      </c>
      <c r="D306" s="321" t="s">
        <v>490</v>
      </c>
      <c r="E306" s="322" t="s">
        <v>1</v>
      </c>
      <c r="F306" s="323">
        <v>94.572999999999993</v>
      </c>
      <c r="G306" s="38"/>
      <c r="H306" s="44"/>
    </row>
    <row r="307" s="2" customFormat="1" ht="16.8" customHeight="1">
      <c r="A307" s="38"/>
      <c r="B307" s="44"/>
      <c r="C307" s="324" t="s">
        <v>1</v>
      </c>
      <c r="D307" s="324" t="s">
        <v>747</v>
      </c>
      <c r="E307" s="17" t="s">
        <v>1</v>
      </c>
      <c r="F307" s="325">
        <v>0</v>
      </c>
      <c r="G307" s="38"/>
      <c r="H307" s="44"/>
    </row>
    <row r="308" s="2" customFormat="1" ht="16.8" customHeight="1">
      <c r="A308" s="38"/>
      <c r="B308" s="44"/>
      <c r="C308" s="324" t="s">
        <v>489</v>
      </c>
      <c r="D308" s="324" t="s">
        <v>748</v>
      </c>
      <c r="E308" s="17" t="s">
        <v>1</v>
      </c>
      <c r="F308" s="325">
        <v>94.572999999999993</v>
      </c>
      <c r="G308" s="38"/>
      <c r="H308" s="44"/>
    </row>
    <row r="309" s="2" customFormat="1" ht="16.8" customHeight="1">
      <c r="A309" s="38"/>
      <c r="B309" s="44"/>
      <c r="C309" s="326" t="s">
        <v>972</v>
      </c>
      <c r="D309" s="38"/>
      <c r="E309" s="38"/>
      <c r="F309" s="38"/>
      <c r="G309" s="38"/>
      <c r="H309" s="44"/>
    </row>
    <row r="310" s="2" customFormat="1" ht="16.8" customHeight="1">
      <c r="A310" s="38"/>
      <c r="B310" s="44"/>
      <c r="C310" s="324" t="s">
        <v>744</v>
      </c>
      <c r="D310" s="324" t="s">
        <v>745</v>
      </c>
      <c r="E310" s="17" t="s">
        <v>186</v>
      </c>
      <c r="F310" s="325">
        <v>94.572999999999993</v>
      </c>
      <c r="G310" s="38"/>
      <c r="H310" s="44"/>
    </row>
    <row r="311" s="2" customFormat="1" ht="16.8" customHeight="1">
      <c r="A311" s="38"/>
      <c r="B311" s="44"/>
      <c r="C311" s="324" t="s">
        <v>750</v>
      </c>
      <c r="D311" s="324" t="s">
        <v>751</v>
      </c>
      <c r="E311" s="17" t="s">
        <v>186</v>
      </c>
      <c r="F311" s="325">
        <v>96.272999999999996</v>
      </c>
      <c r="G311" s="38"/>
      <c r="H311" s="44"/>
    </row>
    <row r="312" s="2" customFormat="1" ht="16.8" customHeight="1">
      <c r="A312" s="38"/>
      <c r="B312" s="44"/>
      <c r="C312" s="320" t="s">
        <v>100</v>
      </c>
      <c r="D312" s="321" t="s">
        <v>100</v>
      </c>
      <c r="E312" s="322" t="s">
        <v>1</v>
      </c>
      <c r="F312" s="323">
        <v>1.1419999999999999</v>
      </c>
      <c r="G312" s="38"/>
      <c r="H312" s="44"/>
    </row>
    <row r="313" s="2" customFormat="1" ht="16.8" customHeight="1">
      <c r="A313" s="38"/>
      <c r="B313" s="44"/>
      <c r="C313" s="324" t="s">
        <v>100</v>
      </c>
      <c r="D313" s="324" t="s">
        <v>665</v>
      </c>
      <c r="E313" s="17" t="s">
        <v>1</v>
      </c>
      <c r="F313" s="325">
        <v>1.1419999999999999</v>
      </c>
      <c r="G313" s="38"/>
      <c r="H313" s="44"/>
    </row>
    <row r="314" s="2" customFormat="1" ht="16.8" customHeight="1">
      <c r="A314" s="38"/>
      <c r="B314" s="44"/>
      <c r="C314" s="326" t="s">
        <v>972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324" t="s">
        <v>401</v>
      </c>
      <c r="D315" s="324" t="s">
        <v>402</v>
      </c>
      <c r="E315" s="17" t="s">
        <v>186</v>
      </c>
      <c r="F315" s="325">
        <v>1.1419999999999999</v>
      </c>
      <c r="G315" s="38"/>
      <c r="H315" s="44"/>
    </row>
    <row r="316" s="2" customFormat="1" ht="16.8" customHeight="1">
      <c r="A316" s="38"/>
      <c r="B316" s="44"/>
      <c r="C316" s="324" t="s">
        <v>396</v>
      </c>
      <c r="D316" s="324" t="s">
        <v>397</v>
      </c>
      <c r="E316" s="17" t="s">
        <v>186</v>
      </c>
      <c r="F316" s="325">
        <v>4.4550000000000001</v>
      </c>
      <c r="G316" s="38"/>
      <c r="H316" s="44"/>
    </row>
    <row r="317" s="2" customFormat="1" ht="16.8" customHeight="1">
      <c r="A317" s="38"/>
      <c r="B317" s="44"/>
      <c r="C317" s="320" t="s">
        <v>482</v>
      </c>
      <c r="D317" s="321" t="s">
        <v>483</v>
      </c>
      <c r="E317" s="322" t="s">
        <v>1</v>
      </c>
      <c r="F317" s="323">
        <v>2.3300000000000001</v>
      </c>
      <c r="G317" s="38"/>
      <c r="H317" s="44"/>
    </row>
    <row r="318" s="2" customFormat="1" ht="16.8" customHeight="1">
      <c r="A318" s="38"/>
      <c r="B318" s="44"/>
      <c r="C318" s="324" t="s">
        <v>482</v>
      </c>
      <c r="D318" s="324" t="s">
        <v>675</v>
      </c>
      <c r="E318" s="17" t="s">
        <v>1</v>
      </c>
      <c r="F318" s="325">
        <v>2.3300000000000001</v>
      </c>
      <c r="G318" s="38"/>
      <c r="H318" s="44"/>
    </row>
    <row r="319" s="2" customFormat="1" ht="16.8" customHeight="1">
      <c r="A319" s="38"/>
      <c r="B319" s="44"/>
      <c r="C319" s="326" t="s">
        <v>972</v>
      </c>
      <c r="D319" s="38"/>
      <c r="E319" s="38"/>
      <c r="F319" s="38"/>
      <c r="G319" s="38"/>
      <c r="H319" s="44"/>
    </row>
    <row r="320" s="2" customFormat="1" ht="16.8" customHeight="1">
      <c r="A320" s="38"/>
      <c r="B320" s="44"/>
      <c r="C320" s="324" t="s">
        <v>669</v>
      </c>
      <c r="D320" s="324" t="s">
        <v>670</v>
      </c>
      <c r="E320" s="17" t="s">
        <v>186</v>
      </c>
      <c r="F320" s="325">
        <v>14.154999999999999</v>
      </c>
      <c r="G320" s="38"/>
      <c r="H320" s="44"/>
    </row>
    <row r="321" s="2" customFormat="1" ht="16.8" customHeight="1">
      <c r="A321" s="38"/>
      <c r="B321" s="44"/>
      <c r="C321" s="324" t="s">
        <v>677</v>
      </c>
      <c r="D321" s="324" t="s">
        <v>678</v>
      </c>
      <c r="E321" s="17" t="s">
        <v>186</v>
      </c>
      <c r="F321" s="325">
        <v>23.155000000000001</v>
      </c>
      <c r="G321" s="38"/>
      <c r="H321" s="44"/>
    </row>
    <row r="322" s="2" customFormat="1" ht="16.8" customHeight="1">
      <c r="A322" s="38"/>
      <c r="B322" s="44"/>
      <c r="C322" s="324" t="s">
        <v>414</v>
      </c>
      <c r="D322" s="324" t="s">
        <v>415</v>
      </c>
      <c r="E322" s="17" t="s">
        <v>186</v>
      </c>
      <c r="F322" s="325">
        <v>23.155000000000001</v>
      </c>
      <c r="G322" s="38"/>
      <c r="H322" s="44"/>
    </row>
    <row r="323" s="2" customFormat="1" ht="16.8" customHeight="1">
      <c r="A323" s="38"/>
      <c r="B323" s="44"/>
      <c r="C323" s="320" t="s">
        <v>458</v>
      </c>
      <c r="D323" s="321" t="s">
        <v>458</v>
      </c>
      <c r="E323" s="322" t="s">
        <v>1</v>
      </c>
      <c r="F323" s="323">
        <v>71.515000000000001</v>
      </c>
      <c r="G323" s="38"/>
      <c r="H323" s="44"/>
    </row>
    <row r="324" s="2" customFormat="1" ht="16.8" customHeight="1">
      <c r="A324" s="38"/>
      <c r="B324" s="44"/>
      <c r="C324" s="324" t="s">
        <v>458</v>
      </c>
      <c r="D324" s="324" t="s">
        <v>464</v>
      </c>
      <c r="E324" s="17" t="s">
        <v>1</v>
      </c>
      <c r="F324" s="325">
        <v>71.515000000000001</v>
      </c>
      <c r="G324" s="38"/>
      <c r="H324" s="44"/>
    </row>
    <row r="325" s="2" customFormat="1" ht="16.8" customHeight="1">
      <c r="A325" s="38"/>
      <c r="B325" s="44"/>
      <c r="C325" s="326" t="s">
        <v>972</v>
      </c>
      <c r="D325" s="38"/>
      <c r="E325" s="38"/>
      <c r="F325" s="38"/>
      <c r="G325" s="38"/>
      <c r="H325" s="44"/>
    </row>
    <row r="326" s="2" customFormat="1" ht="16.8" customHeight="1">
      <c r="A326" s="38"/>
      <c r="B326" s="44"/>
      <c r="C326" s="324" t="s">
        <v>518</v>
      </c>
      <c r="D326" s="324" t="s">
        <v>519</v>
      </c>
      <c r="E326" s="17" t="s">
        <v>186</v>
      </c>
      <c r="F326" s="325">
        <v>2</v>
      </c>
      <c r="G326" s="38"/>
      <c r="H326" s="44"/>
    </row>
    <row r="327" s="2" customFormat="1" ht="16.8" customHeight="1">
      <c r="A327" s="38"/>
      <c r="B327" s="44"/>
      <c r="C327" s="324" t="s">
        <v>510</v>
      </c>
      <c r="D327" s="324" t="s">
        <v>511</v>
      </c>
      <c r="E327" s="17" t="s">
        <v>186</v>
      </c>
      <c r="F327" s="325">
        <v>120.39400000000001</v>
      </c>
      <c r="G327" s="38"/>
      <c r="H327" s="44"/>
    </row>
    <row r="328" s="2" customFormat="1" ht="16.8" customHeight="1">
      <c r="A328" s="38"/>
      <c r="B328" s="44"/>
      <c r="C328" s="324" t="s">
        <v>704</v>
      </c>
      <c r="D328" s="324" t="s">
        <v>705</v>
      </c>
      <c r="E328" s="17" t="s">
        <v>186</v>
      </c>
      <c r="F328" s="325">
        <v>47.286999999999999</v>
      </c>
      <c r="G328" s="38"/>
      <c r="H328" s="44"/>
    </row>
    <row r="329" s="2" customFormat="1" ht="16.8" customHeight="1">
      <c r="A329" s="38"/>
      <c r="B329" s="44"/>
      <c r="C329" s="324" t="s">
        <v>709</v>
      </c>
      <c r="D329" s="324" t="s">
        <v>710</v>
      </c>
      <c r="E329" s="17" t="s">
        <v>186</v>
      </c>
      <c r="F329" s="325">
        <v>47.286999999999999</v>
      </c>
      <c r="G329" s="38"/>
      <c r="H329" s="44"/>
    </row>
    <row r="330" s="2" customFormat="1" ht="16.8" customHeight="1">
      <c r="A330" s="38"/>
      <c r="B330" s="44"/>
      <c r="C330" s="324" t="s">
        <v>744</v>
      </c>
      <c r="D330" s="324" t="s">
        <v>745</v>
      </c>
      <c r="E330" s="17" t="s">
        <v>186</v>
      </c>
      <c r="F330" s="325">
        <v>94.572999999999993</v>
      </c>
      <c r="G330" s="38"/>
      <c r="H330" s="44"/>
    </row>
    <row r="331" s="2" customFormat="1" ht="16.8" customHeight="1">
      <c r="A331" s="38"/>
      <c r="B331" s="44"/>
      <c r="C331" s="320" t="s">
        <v>456</v>
      </c>
      <c r="D331" s="321" t="s">
        <v>456</v>
      </c>
      <c r="E331" s="322" t="s">
        <v>1</v>
      </c>
      <c r="F331" s="323">
        <v>23.058</v>
      </c>
      <c r="G331" s="38"/>
      <c r="H331" s="44"/>
    </row>
    <row r="332" s="2" customFormat="1" ht="16.8" customHeight="1">
      <c r="A332" s="38"/>
      <c r="B332" s="44"/>
      <c r="C332" s="324" t="s">
        <v>456</v>
      </c>
      <c r="D332" s="324" t="s">
        <v>777</v>
      </c>
      <c r="E332" s="17" t="s">
        <v>1</v>
      </c>
      <c r="F332" s="325">
        <v>23.058</v>
      </c>
      <c r="G332" s="38"/>
      <c r="H332" s="44"/>
    </row>
    <row r="333" s="2" customFormat="1" ht="16.8" customHeight="1">
      <c r="A333" s="38"/>
      <c r="B333" s="44"/>
      <c r="C333" s="326" t="s">
        <v>972</v>
      </c>
      <c r="D333" s="38"/>
      <c r="E333" s="38"/>
      <c r="F333" s="38"/>
      <c r="G333" s="38"/>
      <c r="H333" s="44"/>
    </row>
    <row r="334" s="2" customFormat="1" ht="16.8" customHeight="1">
      <c r="A334" s="38"/>
      <c r="B334" s="44"/>
      <c r="C334" s="324" t="s">
        <v>505</v>
      </c>
      <c r="D334" s="324" t="s">
        <v>506</v>
      </c>
      <c r="E334" s="17" t="s">
        <v>186</v>
      </c>
      <c r="F334" s="325">
        <v>23.058</v>
      </c>
      <c r="G334" s="38"/>
      <c r="H334" s="44"/>
    </row>
    <row r="335" s="2" customFormat="1" ht="16.8" customHeight="1">
      <c r="A335" s="38"/>
      <c r="B335" s="44"/>
      <c r="C335" s="324" t="s">
        <v>704</v>
      </c>
      <c r="D335" s="324" t="s">
        <v>705</v>
      </c>
      <c r="E335" s="17" t="s">
        <v>186</v>
      </c>
      <c r="F335" s="325">
        <v>47.286999999999999</v>
      </c>
      <c r="G335" s="38"/>
      <c r="H335" s="44"/>
    </row>
    <row r="336" s="2" customFormat="1" ht="16.8" customHeight="1">
      <c r="A336" s="38"/>
      <c r="B336" s="44"/>
      <c r="C336" s="324" t="s">
        <v>709</v>
      </c>
      <c r="D336" s="324" t="s">
        <v>710</v>
      </c>
      <c r="E336" s="17" t="s">
        <v>186</v>
      </c>
      <c r="F336" s="325">
        <v>47.286999999999999</v>
      </c>
      <c r="G336" s="38"/>
      <c r="H336" s="44"/>
    </row>
    <row r="337" s="2" customFormat="1" ht="16.8" customHeight="1">
      <c r="A337" s="38"/>
      <c r="B337" s="44"/>
      <c r="C337" s="324" t="s">
        <v>744</v>
      </c>
      <c r="D337" s="324" t="s">
        <v>745</v>
      </c>
      <c r="E337" s="17" t="s">
        <v>186</v>
      </c>
      <c r="F337" s="325">
        <v>94.572999999999993</v>
      </c>
      <c r="G337" s="38"/>
      <c r="H337" s="44"/>
    </row>
    <row r="338" s="2" customFormat="1" ht="16.8" customHeight="1">
      <c r="A338" s="38"/>
      <c r="B338" s="44"/>
      <c r="C338" s="320" t="s">
        <v>479</v>
      </c>
      <c r="D338" s="321" t="s">
        <v>479</v>
      </c>
      <c r="E338" s="322" t="s">
        <v>1</v>
      </c>
      <c r="F338" s="323">
        <v>11.824999999999999</v>
      </c>
      <c r="G338" s="38"/>
      <c r="H338" s="44"/>
    </row>
    <row r="339" s="2" customFormat="1" ht="16.8" customHeight="1">
      <c r="A339" s="38"/>
      <c r="B339" s="44"/>
      <c r="C339" s="324" t="s">
        <v>479</v>
      </c>
      <c r="D339" s="324" t="s">
        <v>673</v>
      </c>
      <c r="E339" s="17" t="s">
        <v>1</v>
      </c>
      <c r="F339" s="325">
        <v>11.824999999999999</v>
      </c>
      <c r="G339" s="38"/>
      <c r="H339" s="44"/>
    </row>
    <row r="340" s="2" customFormat="1" ht="16.8" customHeight="1">
      <c r="A340" s="38"/>
      <c r="B340" s="44"/>
      <c r="C340" s="326" t="s">
        <v>972</v>
      </c>
      <c r="D340" s="38"/>
      <c r="E340" s="38"/>
      <c r="F340" s="38"/>
      <c r="G340" s="38"/>
      <c r="H340" s="44"/>
    </row>
    <row r="341" s="2" customFormat="1" ht="16.8" customHeight="1">
      <c r="A341" s="38"/>
      <c r="B341" s="44"/>
      <c r="C341" s="324" t="s">
        <v>669</v>
      </c>
      <c r="D341" s="324" t="s">
        <v>670</v>
      </c>
      <c r="E341" s="17" t="s">
        <v>186</v>
      </c>
      <c r="F341" s="325">
        <v>14.154999999999999</v>
      </c>
      <c r="G341" s="38"/>
      <c r="H341" s="44"/>
    </row>
    <row r="342" s="2" customFormat="1" ht="16.8" customHeight="1">
      <c r="A342" s="38"/>
      <c r="B342" s="44"/>
      <c r="C342" s="324" t="s">
        <v>677</v>
      </c>
      <c r="D342" s="324" t="s">
        <v>678</v>
      </c>
      <c r="E342" s="17" t="s">
        <v>186</v>
      </c>
      <c r="F342" s="325">
        <v>23.155000000000001</v>
      </c>
      <c r="G342" s="38"/>
      <c r="H342" s="44"/>
    </row>
    <row r="343" s="2" customFormat="1" ht="16.8" customHeight="1">
      <c r="A343" s="38"/>
      <c r="B343" s="44"/>
      <c r="C343" s="324" t="s">
        <v>414</v>
      </c>
      <c r="D343" s="324" t="s">
        <v>415</v>
      </c>
      <c r="E343" s="17" t="s">
        <v>186</v>
      </c>
      <c r="F343" s="325">
        <v>23.155000000000001</v>
      </c>
      <c r="G343" s="38"/>
      <c r="H343" s="44"/>
    </row>
    <row r="344" s="2" customFormat="1" ht="16.8" customHeight="1">
      <c r="A344" s="38"/>
      <c r="B344" s="44"/>
      <c r="C344" s="320" t="s">
        <v>481</v>
      </c>
      <c r="D344" s="321" t="s">
        <v>481</v>
      </c>
      <c r="E344" s="322" t="s">
        <v>1</v>
      </c>
      <c r="F344" s="323">
        <v>9</v>
      </c>
      <c r="G344" s="38"/>
      <c r="H344" s="44"/>
    </row>
    <row r="345" s="2" customFormat="1" ht="16.8" customHeight="1">
      <c r="A345" s="38"/>
      <c r="B345" s="44"/>
      <c r="C345" s="324" t="s">
        <v>481</v>
      </c>
      <c r="D345" s="324" t="s">
        <v>674</v>
      </c>
      <c r="E345" s="17" t="s">
        <v>1</v>
      </c>
      <c r="F345" s="325">
        <v>9</v>
      </c>
      <c r="G345" s="38"/>
      <c r="H345" s="44"/>
    </row>
    <row r="346" s="2" customFormat="1" ht="16.8" customHeight="1">
      <c r="A346" s="38"/>
      <c r="B346" s="44"/>
      <c r="C346" s="326" t="s">
        <v>972</v>
      </c>
      <c r="D346" s="38"/>
      <c r="E346" s="38"/>
      <c r="F346" s="38"/>
      <c r="G346" s="38"/>
      <c r="H346" s="44"/>
    </row>
    <row r="347" s="2" customFormat="1" ht="16.8" customHeight="1">
      <c r="A347" s="38"/>
      <c r="B347" s="44"/>
      <c r="C347" s="324" t="s">
        <v>669</v>
      </c>
      <c r="D347" s="324" t="s">
        <v>670</v>
      </c>
      <c r="E347" s="17" t="s">
        <v>186</v>
      </c>
      <c r="F347" s="325">
        <v>14.154999999999999</v>
      </c>
      <c r="G347" s="38"/>
      <c r="H347" s="44"/>
    </row>
    <row r="348" s="2" customFormat="1" ht="16.8" customHeight="1">
      <c r="A348" s="38"/>
      <c r="B348" s="44"/>
      <c r="C348" s="324" t="s">
        <v>677</v>
      </c>
      <c r="D348" s="324" t="s">
        <v>678</v>
      </c>
      <c r="E348" s="17" t="s">
        <v>186</v>
      </c>
      <c r="F348" s="325">
        <v>23.155000000000001</v>
      </c>
      <c r="G348" s="38"/>
      <c r="H348" s="44"/>
    </row>
    <row r="349" s="2" customFormat="1" ht="16.8" customHeight="1">
      <c r="A349" s="38"/>
      <c r="B349" s="44"/>
      <c r="C349" s="324" t="s">
        <v>414</v>
      </c>
      <c r="D349" s="324" t="s">
        <v>415</v>
      </c>
      <c r="E349" s="17" t="s">
        <v>186</v>
      </c>
      <c r="F349" s="325">
        <v>23.155000000000001</v>
      </c>
      <c r="G349" s="38"/>
      <c r="H349" s="44"/>
    </row>
    <row r="350" s="2" customFormat="1" ht="16.8" customHeight="1">
      <c r="A350" s="38"/>
      <c r="B350" s="44"/>
      <c r="C350" s="320" t="s">
        <v>470</v>
      </c>
      <c r="D350" s="321" t="s">
        <v>470</v>
      </c>
      <c r="E350" s="322" t="s">
        <v>1</v>
      </c>
      <c r="F350" s="323">
        <v>4</v>
      </c>
      <c r="G350" s="38"/>
      <c r="H350" s="44"/>
    </row>
    <row r="351" s="2" customFormat="1" ht="16.8" customHeight="1">
      <c r="A351" s="38"/>
      <c r="B351" s="44"/>
      <c r="C351" s="324" t="s">
        <v>470</v>
      </c>
      <c r="D351" s="324" t="s">
        <v>173</v>
      </c>
      <c r="E351" s="17" t="s">
        <v>1</v>
      </c>
      <c r="F351" s="325">
        <v>4</v>
      </c>
      <c r="G351" s="38"/>
      <c r="H351" s="44"/>
    </row>
    <row r="352" s="2" customFormat="1" ht="16.8" customHeight="1">
      <c r="A352" s="38"/>
      <c r="B352" s="44"/>
      <c r="C352" s="326" t="s">
        <v>972</v>
      </c>
      <c r="D352" s="38"/>
      <c r="E352" s="38"/>
      <c r="F352" s="38"/>
      <c r="G352" s="38"/>
      <c r="H352" s="44"/>
    </row>
    <row r="353" s="2" customFormat="1" ht="16.8" customHeight="1">
      <c r="A353" s="38"/>
      <c r="B353" s="44"/>
      <c r="C353" s="324" t="s">
        <v>364</v>
      </c>
      <c r="D353" s="324" t="s">
        <v>365</v>
      </c>
      <c r="E353" s="17" t="s">
        <v>256</v>
      </c>
      <c r="F353" s="325">
        <v>4</v>
      </c>
      <c r="G353" s="38"/>
      <c r="H353" s="44"/>
    </row>
    <row r="354" s="2" customFormat="1" ht="16.8" customHeight="1">
      <c r="A354" s="38"/>
      <c r="B354" s="44"/>
      <c r="C354" s="324" t="s">
        <v>579</v>
      </c>
      <c r="D354" s="324" t="s">
        <v>580</v>
      </c>
      <c r="E354" s="17" t="s">
        <v>256</v>
      </c>
      <c r="F354" s="325">
        <v>4</v>
      </c>
      <c r="G354" s="38"/>
      <c r="H354" s="44"/>
    </row>
    <row r="355" s="2" customFormat="1" ht="16.8" customHeight="1">
      <c r="A355" s="38"/>
      <c r="B355" s="44"/>
      <c r="C355" s="324" t="s">
        <v>386</v>
      </c>
      <c r="D355" s="324" t="s">
        <v>387</v>
      </c>
      <c r="E355" s="17" t="s">
        <v>256</v>
      </c>
      <c r="F355" s="325">
        <v>4</v>
      </c>
      <c r="G355" s="38"/>
      <c r="H355" s="44"/>
    </row>
    <row r="356" s="2" customFormat="1" ht="16.8" customHeight="1">
      <c r="A356" s="38"/>
      <c r="B356" s="44"/>
      <c r="C356" s="324" t="s">
        <v>583</v>
      </c>
      <c r="D356" s="324" t="s">
        <v>584</v>
      </c>
      <c r="E356" s="17" t="s">
        <v>256</v>
      </c>
      <c r="F356" s="325">
        <v>4</v>
      </c>
      <c r="G356" s="38"/>
      <c r="H356" s="44"/>
    </row>
    <row r="357" s="2" customFormat="1" ht="16.8" customHeight="1">
      <c r="A357" s="38"/>
      <c r="B357" s="44"/>
      <c r="C357" s="324" t="s">
        <v>376</v>
      </c>
      <c r="D357" s="324" t="s">
        <v>377</v>
      </c>
      <c r="E357" s="17" t="s">
        <v>378</v>
      </c>
      <c r="F357" s="325">
        <v>0.12</v>
      </c>
      <c r="G357" s="38"/>
      <c r="H357" s="44"/>
    </row>
    <row r="358" s="2" customFormat="1" ht="16.8" customHeight="1">
      <c r="A358" s="38"/>
      <c r="B358" s="44"/>
      <c r="C358" s="324" t="s">
        <v>574</v>
      </c>
      <c r="D358" s="324" t="s">
        <v>575</v>
      </c>
      <c r="E358" s="17" t="s">
        <v>256</v>
      </c>
      <c r="F358" s="325">
        <v>4</v>
      </c>
      <c r="G358" s="38"/>
      <c r="H358" s="44"/>
    </row>
    <row r="359" s="2" customFormat="1" ht="16.8" customHeight="1">
      <c r="A359" s="38"/>
      <c r="B359" s="44"/>
      <c r="C359" s="320" t="s">
        <v>649</v>
      </c>
      <c r="D359" s="321" t="s">
        <v>649</v>
      </c>
      <c r="E359" s="322" t="s">
        <v>1</v>
      </c>
      <c r="F359" s="323">
        <v>0.64000000000000001</v>
      </c>
      <c r="G359" s="38"/>
      <c r="H359" s="44"/>
    </row>
    <row r="360" s="2" customFormat="1" ht="16.8" customHeight="1">
      <c r="A360" s="38"/>
      <c r="B360" s="44"/>
      <c r="C360" s="324" t="s">
        <v>649</v>
      </c>
      <c r="D360" s="324" t="s">
        <v>650</v>
      </c>
      <c r="E360" s="17" t="s">
        <v>1</v>
      </c>
      <c r="F360" s="325">
        <v>0.64000000000000001</v>
      </c>
      <c r="G360" s="38"/>
      <c r="H360" s="44"/>
    </row>
    <row r="361" s="2" customFormat="1" ht="16.8" customHeight="1">
      <c r="A361" s="38"/>
      <c r="B361" s="44"/>
      <c r="C361" s="326" t="s">
        <v>972</v>
      </c>
      <c r="D361" s="38"/>
      <c r="E361" s="38"/>
      <c r="F361" s="38"/>
      <c r="G361" s="38"/>
      <c r="H361" s="44"/>
    </row>
    <row r="362" s="2" customFormat="1" ht="16.8" customHeight="1">
      <c r="A362" s="38"/>
      <c r="B362" s="44"/>
      <c r="C362" s="324" t="s">
        <v>646</v>
      </c>
      <c r="D362" s="324" t="s">
        <v>647</v>
      </c>
      <c r="E362" s="17" t="s">
        <v>186</v>
      </c>
      <c r="F362" s="325">
        <v>0.64000000000000001</v>
      </c>
      <c r="G362" s="38"/>
      <c r="H362" s="44"/>
    </row>
    <row r="363" s="2" customFormat="1" ht="16.8" customHeight="1">
      <c r="A363" s="38"/>
      <c r="B363" s="44"/>
      <c r="C363" s="324" t="s">
        <v>653</v>
      </c>
      <c r="D363" s="324" t="s">
        <v>654</v>
      </c>
      <c r="E363" s="17" t="s">
        <v>256</v>
      </c>
      <c r="F363" s="325">
        <v>1.24</v>
      </c>
      <c r="G363" s="38"/>
      <c r="H363" s="44"/>
    </row>
    <row r="364" s="2" customFormat="1" ht="16.8" customHeight="1">
      <c r="A364" s="38"/>
      <c r="B364" s="44"/>
      <c r="C364" s="324" t="s">
        <v>724</v>
      </c>
      <c r="D364" s="324" t="s">
        <v>725</v>
      </c>
      <c r="E364" s="17" t="s">
        <v>186</v>
      </c>
      <c r="F364" s="325">
        <v>1.24</v>
      </c>
      <c r="G364" s="38"/>
      <c r="H364" s="44"/>
    </row>
    <row r="365" s="2" customFormat="1" ht="16.8" customHeight="1">
      <c r="A365" s="38"/>
      <c r="B365" s="44"/>
      <c r="C365" s="324" t="s">
        <v>729</v>
      </c>
      <c r="D365" s="324" t="s">
        <v>730</v>
      </c>
      <c r="E365" s="17" t="s">
        <v>186</v>
      </c>
      <c r="F365" s="325">
        <v>1.24</v>
      </c>
      <c r="G365" s="38"/>
      <c r="H365" s="44"/>
    </row>
    <row r="366" s="2" customFormat="1" ht="16.8" customHeight="1">
      <c r="A366" s="38"/>
      <c r="B366" s="44"/>
      <c r="C366" s="320" t="s">
        <v>464</v>
      </c>
      <c r="D366" s="321" t="s">
        <v>464</v>
      </c>
      <c r="E366" s="322" t="s">
        <v>1</v>
      </c>
      <c r="F366" s="323">
        <v>71.515000000000001</v>
      </c>
      <c r="G366" s="38"/>
      <c r="H366" s="44"/>
    </row>
    <row r="367" s="2" customFormat="1" ht="16.8" customHeight="1">
      <c r="A367" s="38"/>
      <c r="B367" s="44"/>
      <c r="C367" s="324" t="s">
        <v>1</v>
      </c>
      <c r="D367" s="324" t="s">
        <v>782</v>
      </c>
      <c r="E367" s="17" t="s">
        <v>1</v>
      </c>
      <c r="F367" s="325">
        <v>97.329999999999998</v>
      </c>
      <c r="G367" s="38"/>
      <c r="H367" s="44"/>
    </row>
    <row r="368" s="2" customFormat="1" ht="16.8" customHeight="1">
      <c r="A368" s="38"/>
      <c r="B368" s="44"/>
      <c r="C368" s="324" t="s">
        <v>1</v>
      </c>
      <c r="D368" s="324" t="s">
        <v>783</v>
      </c>
      <c r="E368" s="17" t="s">
        <v>1</v>
      </c>
      <c r="F368" s="325">
        <v>35.770000000000003</v>
      </c>
      <c r="G368" s="38"/>
      <c r="H368" s="44"/>
    </row>
    <row r="369" s="2" customFormat="1" ht="16.8" customHeight="1">
      <c r="A369" s="38"/>
      <c r="B369" s="44"/>
      <c r="C369" s="324" t="s">
        <v>1</v>
      </c>
      <c r="D369" s="324" t="s">
        <v>784</v>
      </c>
      <c r="E369" s="17" t="s">
        <v>1</v>
      </c>
      <c r="F369" s="325">
        <v>8.7599999999999998</v>
      </c>
      <c r="G369" s="38"/>
      <c r="H369" s="44"/>
    </row>
    <row r="370" s="2" customFormat="1" ht="16.8" customHeight="1">
      <c r="A370" s="38"/>
      <c r="B370" s="44"/>
      <c r="C370" s="324" t="s">
        <v>1</v>
      </c>
      <c r="D370" s="324" t="s">
        <v>785</v>
      </c>
      <c r="E370" s="17" t="s">
        <v>1</v>
      </c>
      <c r="F370" s="325">
        <v>-1.1180000000000001</v>
      </c>
      <c r="G370" s="38"/>
      <c r="H370" s="44"/>
    </row>
    <row r="371" s="2" customFormat="1" ht="16.8" customHeight="1">
      <c r="A371" s="38"/>
      <c r="B371" s="44"/>
      <c r="C371" s="324" t="s">
        <v>1</v>
      </c>
      <c r="D371" s="324" t="s">
        <v>786</v>
      </c>
      <c r="E371" s="17" t="s">
        <v>1</v>
      </c>
      <c r="F371" s="325">
        <v>-1.5249999999999999</v>
      </c>
      <c r="G371" s="38"/>
      <c r="H371" s="44"/>
    </row>
    <row r="372" s="2" customFormat="1" ht="16.8" customHeight="1">
      <c r="A372" s="38"/>
      <c r="B372" s="44"/>
      <c r="C372" s="324" t="s">
        <v>1</v>
      </c>
      <c r="D372" s="324" t="s">
        <v>787</v>
      </c>
      <c r="E372" s="17" t="s">
        <v>1</v>
      </c>
      <c r="F372" s="325">
        <v>-67.701999999999998</v>
      </c>
      <c r="G372" s="38"/>
      <c r="H372" s="44"/>
    </row>
    <row r="373" s="2" customFormat="1" ht="16.8" customHeight="1">
      <c r="A373" s="38"/>
      <c r="B373" s="44"/>
      <c r="C373" s="324" t="s">
        <v>464</v>
      </c>
      <c r="D373" s="324" t="s">
        <v>183</v>
      </c>
      <c r="E373" s="17" t="s">
        <v>1</v>
      </c>
      <c r="F373" s="325">
        <v>71.515000000000001</v>
      </c>
      <c r="G373" s="38"/>
      <c r="H373" s="44"/>
    </row>
    <row r="374" s="2" customFormat="1" ht="16.8" customHeight="1">
      <c r="A374" s="38"/>
      <c r="B374" s="44"/>
      <c r="C374" s="326" t="s">
        <v>972</v>
      </c>
      <c r="D374" s="38"/>
      <c r="E374" s="38"/>
      <c r="F374" s="38"/>
      <c r="G374" s="38"/>
      <c r="H374" s="44"/>
    </row>
    <row r="375" s="2" customFormat="1" ht="16.8" customHeight="1">
      <c r="A375" s="38"/>
      <c r="B375" s="44"/>
      <c r="C375" s="324" t="s">
        <v>518</v>
      </c>
      <c r="D375" s="324" t="s">
        <v>519</v>
      </c>
      <c r="E375" s="17" t="s">
        <v>186</v>
      </c>
      <c r="F375" s="325">
        <v>2</v>
      </c>
      <c r="G375" s="38"/>
      <c r="H375" s="44"/>
    </row>
    <row r="376" s="2" customFormat="1" ht="16.8" customHeight="1">
      <c r="A376" s="38"/>
      <c r="B376" s="44"/>
      <c r="C376" s="320" t="s">
        <v>467</v>
      </c>
      <c r="D376" s="321" t="s">
        <v>467</v>
      </c>
      <c r="E376" s="322" t="s">
        <v>1</v>
      </c>
      <c r="F376" s="323">
        <v>1.7</v>
      </c>
      <c r="G376" s="38"/>
      <c r="H376" s="44"/>
    </row>
    <row r="377" s="2" customFormat="1" ht="16.8" customHeight="1">
      <c r="A377" s="38"/>
      <c r="B377" s="44"/>
      <c r="C377" s="324" t="s">
        <v>467</v>
      </c>
      <c r="D377" s="324" t="s">
        <v>812</v>
      </c>
      <c r="E377" s="17" t="s">
        <v>1</v>
      </c>
      <c r="F377" s="325">
        <v>1.7</v>
      </c>
      <c r="G377" s="38"/>
      <c r="H377" s="44"/>
    </row>
    <row r="378" s="2" customFormat="1" ht="16.8" customHeight="1">
      <c r="A378" s="38"/>
      <c r="B378" s="44"/>
      <c r="C378" s="326" t="s">
        <v>972</v>
      </c>
      <c r="D378" s="38"/>
      <c r="E378" s="38"/>
      <c r="F378" s="38"/>
      <c r="G378" s="38"/>
      <c r="H378" s="44"/>
    </row>
    <row r="379" s="2" customFormat="1" ht="16.8" customHeight="1">
      <c r="A379" s="38"/>
      <c r="B379" s="44"/>
      <c r="C379" s="324" t="s">
        <v>565</v>
      </c>
      <c r="D379" s="324" t="s">
        <v>566</v>
      </c>
      <c r="E379" s="17" t="s">
        <v>186</v>
      </c>
      <c r="F379" s="325">
        <v>1.7</v>
      </c>
      <c r="G379" s="38"/>
      <c r="H379" s="44"/>
    </row>
    <row r="380" s="2" customFormat="1" ht="16.8" customHeight="1">
      <c r="A380" s="38"/>
      <c r="B380" s="44"/>
      <c r="C380" s="324" t="s">
        <v>750</v>
      </c>
      <c r="D380" s="324" t="s">
        <v>751</v>
      </c>
      <c r="E380" s="17" t="s">
        <v>186</v>
      </c>
      <c r="F380" s="325">
        <v>96.272999999999996</v>
      </c>
      <c r="G380" s="38"/>
      <c r="H380" s="44"/>
    </row>
    <row r="381" s="2" customFormat="1" ht="26.4" customHeight="1">
      <c r="A381" s="38"/>
      <c r="B381" s="44"/>
      <c r="C381" s="319" t="s">
        <v>975</v>
      </c>
      <c r="D381" s="319" t="s">
        <v>96</v>
      </c>
      <c r="E381" s="38"/>
      <c r="F381" s="38"/>
      <c r="G381" s="38"/>
      <c r="H381" s="44"/>
    </row>
    <row r="382" s="2" customFormat="1" ht="16.8" customHeight="1">
      <c r="A382" s="38"/>
      <c r="B382" s="44"/>
      <c r="C382" s="320" t="s">
        <v>462</v>
      </c>
      <c r="D382" s="321" t="s">
        <v>462</v>
      </c>
      <c r="E382" s="322" t="s">
        <v>1</v>
      </c>
      <c r="F382" s="323">
        <v>28.015000000000001</v>
      </c>
      <c r="G382" s="38"/>
      <c r="H382" s="44"/>
    </row>
    <row r="383" s="2" customFormat="1">
      <c r="A383" s="38"/>
      <c r="B383" s="44"/>
      <c r="C383" s="324" t="s">
        <v>462</v>
      </c>
      <c r="D383" s="324" t="s">
        <v>928</v>
      </c>
      <c r="E383" s="17" t="s">
        <v>1</v>
      </c>
      <c r="F383" s="325">
        <v>28.015000000000001</v>
      </c>
      <c r="G383" s="38"/>
      <c r="H383" s="44"/>
    </row>
    <row r="384" s="2" customFormat="1" ht="16.8" customHeight="1">
      <c r="A384" s="38"/>
      <c r="B384" s="44"/>
      <c r="C384" s="326" t="s">
        <v>972</v>
      </c>
      <c r="D384" s="38"/>
      <c r="E384" s="38"/>
      <c r="F384" s="38"/>
      <c r="G384" s="38"/>
      <c r="H384" s="44"/>
    </row>
    <row r="385" s="2" customFormat="1" ht="16.8" customHeight="1">
      <c r="A385" s="38"/>
      <c r="B385" s="44"/>
      <c r="C385" s="324" t="s">
        <v>600</v>
      </c>
      <c r="D385" s="324" t="s">
        <v>601</v>
      </c>
      <c r="E385" s="17" t="s">
        <v>172</v>
      </c>
      <c r="F385" s="325">
        <v>28.015000000000001</v>
      </c>
      <c r="G385" s="38"/>
      <c r="H385" s="44"/>
    </row>
    <row r="386" s="2" customFormat="1" ht="16.8" customHeight="1">
      <c r="A386" s="38"/>
      <c r="B386" s="44"/>
      <c r="C386" s="324" t="s">
        <v>514</v>
      </c>
      <c r="D386" s="324" t="s">
        <v>515</v>
      </c>
      <c r="E386" s="17" t="s">
        <v>186</v>
      </c>
      <c r="F386" s="325">
        <v>4.202</v>
      </c>
      <c r="G386" s="38"/>
      <c r="H386" s="44"/>
    </row>
    <row r="387" s="2" customFormat="1" ht="16.8" customHeight="1">
      <c r="A387" s="38"/>
      <c r="B387" s="44"/>
      <c r="C387" s="324" t="s">
        <v>608</v>
      </c>
      <c r="D387" s="324" t="s">
        <v>609</v>
      </c>
      <c r="E387" s="17" t="s">
        <v>172</v>
      </c>
      <c r="F387" s="325">
        <v>28.015000000000001</v>
      </c>
      <c r="G387" s="38"/>
      <c r="H387" s="44"/>
    </row>
    <row r="388" s="2" customFormat="1" ht="16.8" customHeight="1">
      <c r="A388" s="38"/>
      <c r="B388" s="44"/>
      <c r="C388" s="324" t="s">
        <v>633</v>
      </c>
      <c r="D388" s="324" t="s">
        <v>634</v>
      </c>
      <c r="E388" s="17" t="s">
        <v>172</v>
      </c>
      <c r="F388" s="325">
        <v>28.015000000000001</v>
      </c>
      <c r="G388" s="38"/>
      <c r="H388" s="44"/>
    </row>
    <row r="389" s="2" customFormat="1" ht="16.8" customHeight="1">
      <c r="A389" s="38"/>
      <c r="B389" s="44"/>
      <c r="C389" s="324" t="s">
        <v>637</v>
      </c>
      <c r="D389" s="324" t="s">
        <v>638</v>
      </c>
      <c r="E389" s="17" t="s">
        <v>256</v>
      </c>
      <c r="F389" s="325">
        <v>56.030000000000001</v>
      </c>
      <c r="G389" s="38"/>
      <c r="H389" s="44"/>
    </row>
    <row r="390" s="2" customFormat="1" ht="16.8" customHeight="1">
      <c r="A390" s="38"/>
      <c r="B390" s="44"/>
      <c r="C390" s="324" t="s">
        <v>611</v>
      </c>
      <c r="D390" s="324" t="s">
        <v>612</v>
      </c>
      <c r="E390" s="17" t="s">
        <v>186</v>
      </c>
      <c r="F390" s="325">
        <v>3.3620000000000001</v>
      </c>
      <c r="G390" s="38"/>
      <c r="H390" s="44"/>
    </row>
    <row r="391" s="2" customFormat="1" ht="16.8" customHeight="1">
      <c r="A391" s="38"/>
      <c r="B391" s="44"/>
      <c r="C391" s="320" t="s">
        <v>493</v>
      </c>
      <c r="D391" s="321" t="s">
        <v>493</v>
      </c>
      <c r="E391" s="322" t="s">
        <v>1</v>
      </c>
      <c r="F391" s="323">
        <v>0</v>
      </c>
      <c r="G391" s="38"/>
      <c r="H391" s="44"/>
    </row>
    <row r="392" s="2" customFormat="1" ht="16.8" customHeight="1">
      <c r="A392" s="38"/>
      <c r="B392" s="44"/>
      <c r="C392" s="324" t="s">
        <v>493</v>
      </c>
      <c r="D392" s="324" t="s">
        <v>76</v>
      </c>
      <c r="E392" s="17" t="s">
        <v>1</v>
      </c>
      <c r="F392" s="325">
        <v>0</v>
      </c>
      <c r="G392" s="38"/>
      <c r="H392" s="44"/>
    </row>
    <row r="393" s="2" customFormat="1" ht="16.8" customHeight="1">
      <c r="A393" s="38"/>
      <c r="B393" s="44"/>
      <c r="C393" s="326" t="s">
        <v>972</v>
      </c>
      <c r="D393" s="38"/>
      <c r="E393" s="38"/>
      <c r="F393" s="38"/>
      <c r="G393" s="38"/>
      <c r="H393" s="44"/>
    </row>
    <row r="394" s="2" customFormat="1" ht="16.8" customHeight="1">
      <c r="A394" s="38"/>
      <c r="B394" s="44"/>
      <c r="C394" s="324" t="s">
        <v>514</v>
      </c>
      <c r="D394" s="324" t="s">
        <v>515</v>
      </c>
      <c r="E394" s="17" t="s">
        <v>186</v>
      </c>
      <c r="F394" s="325">
        <v>4.202</v>
      </c>
      <c r="G394" s="38"/>
      <c r="H394" s="44"/>
    </row>
    <row r="395" s="2" customFormat="1" ht="16.8" customHeight="1">
      <c r="A395" s="38"/>
      <c r="B395" s="44"/>
      <c r="C395" s="324" t="s">
        <v>633</v>
      </c>
      <c r="D395" s="324" t="s">
        <v>634</v>
      </c>
      <c r="E395" s="17" t="s">
        <v>172</v>
      </c>
      <c r="F395" s="325">
        <v>28.015000000000001</v>
      </c>
      <c r="G395" s="38"/>
      <c r="H395" s="44"/>
    </row>
    <row r="396" s="2" customFormat="1" ht="16.8" customHeight="1">
      <c r="A396" s="38"/>
      <c r="B396" s="44"/>
      <c r="C396" s="324" t="s">
        <v>637</v>
      </c>
      <c r="D396" s="324" t="s">
        <v>638</v>
      </c>
      <c r="E396" s="17" t="s">
        <v>256</v>
      </c>
      <c r="F396" s="325">
        <v>56.030000000000001</v>
      </c>
      <c r="G396" s="38"/>
      <c r="H396" s="44"/>
    </row>
    <row r="397" s="2" customFormat="1" ht="16.8" customHeight="1">
      <c r="A397" s="38"/>
      <c r="B397" s="44"/>
      <c r="C397" s="320" t="s">
        <v>472</v>
      </c>
      <c r="D397" s="321" t="s">
        <v>472</v>
      </c>
      <c r="E397" s="322" t="s">
        <v>1</v>
      </c>
      <c r="F397" s="323">
        <v>14.449999999999999</v>
      </c>
      <c r="G397" s="38"/>
      <c r="H397" s="44"/>
    </row>
    <row r="398" s="2" customFormat="1" ht="16.8" customHeight="1">
      <c r="A398" s="38"/>
      <c r="B398" s="44"/>
      <c r="C398" s="324" t="s">
        <v>472</v>
      </c>
      <c r="D398" s="324" t="s">
        <v>945</v>
      </c>
      <c r="E398" s="17" t="s">
        <v>1</v>
      </c>
      <c r="F398" s="325">
        <v>14.449999999999999</v>
      </c>
      <c r="G398" s="38"/>
      <c r="H398" s="44"/>
    </row>
    <row r="399" s="2" customFormat="1" ht="16.8" customHeight="1">
      <c r="A399" s="38"/>
      <c r="B399" s="44"/>
      <c r="C399" s="326" t="s">
        <v>972</v>
      </c>
      <c r="D399" s="38"/>
      <c r="E399" s="38"/>
      <c r="F399" s="38"/>
      <c r="G399" s="38"/>
      <c r="H399" s="44"/>
    </row>
    <row r="400" s="2" customFormat="1" ht="16.8" customHeight="1">
      <c r="A400" s="38"/>
      <c r="B400" s="44"/>
      <c r="C400" s="324" t="s">
        <v>669</v>
      </c>
      <c r="D400" s="324" t="s">
        <v>670</v>
      </c>
      <c r="E400" s="17" t="s">
        <v>186</v>
      </c>
      <c r="F400" s="325">
        <v>18.225000000000001</v>
      </c>
      <c r="G400" s="38"/>
      <c r="H400" s="44"/>
    </row>
    <row r="401" s="2" customFormat="1" ht="16.8" customHeight="1">
      <c r="A401" s="38"/>
      <c r="B401" s="44"/>
      <c r="C401" s="324" t="s">
        <v>658</v>
      </c>
      <c r="D401" s="324" t="s">
        <v>659</v>
      </c>
      <c r="E401" s="17" t="s">
        <v>186</v>
      </c>
      <c r="F401" s="325">
        <v>3.613</v>
      </c>
      <c r="G401" s="38"/>
      <c r="H401" s="44"/>
    </row>
    <row r="402" s="2" customFormat="1" ht="16.8" customHeight="1">
      <c r="A402" s="38"/>
      <c r="B402" s="44"/>
      <c r="C402" s="320" t="s">
        <v>475</v>
      </c>
      <c r="D402" s="321" t="s">
        <v>476</v>
      </c>
      <c r="E402" s="322" t="s">
        <v>1</v>
      </c>
      <c r="F402" s="323">
        <v>3.613</v>
      </c>
      <c r="G402" s="38"/>
      <c r="H402" s="44"/>
    </row>
    <row r="403" s="2" customFormat="1" ht="16.8" customHeight="1">
      <c r="A403" s="38"/>
      <c r="B403" s="44"/>
      <c r="C403" s="324" t="s">
        <v>475</v>
      </c>
      <c r="D403" s="324" t="s">
        <v>661</v>
      </c>
      <c r="E403" s="17" t="s">
        <v>1</v>
      </c>
      <c r="F403" s="325">
        <v>3.613</v>
      </c>
      <c r="G403" s="38"/>
      <c r="H403" s="44"/>
    </row>
    <row r="404" s="2" customFormat="1" ht="16.8" customHeight="1">
      <c r="A404" s="38"/>
      <c r="B404" s="44"/>
      <c r="C404" s="326" t="s">
        <v>972</v>
      </c>
      <c r="D404" s="38"/>
      <c r="E404" s="38"/>
      <c r="F404" s="38"/>
      <c r="G404" s="38"/>
      <c r="H404" s="44"/>
    </row>
    <row r="405" s="2" customFormat="1" ht="16.8" customHeight="1">
      <c r="A405" s="38"/>
      <c r="B405" s="44"/>
      <c r="C405" s="324" t="s">
        <v>658</v>
      </c>
      <c r="D405" s="324" t="s">
        <v>659</v>
      </c>
      <c r="E405" s="17" t="s">
        <v>186</v>
      </c>
      <c r="F405" s="325">
        <v>3.613</v>
      </c>
      <c r="G405" s="38"/>
      <c r="H405" s="44"/>
    </row>
    <row r="406" s="2" customFormat="1" ht="16.8" customHeight="1">
      <c r="A406" s="38"/>
      <c r="B406" s="44"/>
      <c r="C406" s="324" t="s">
        <v>396</v>
      </c>
      <c r="D406" s="324" t="s">
        <v>397</v>
      </c>
      <c r="E406" s="17" t="s">
        <v>186</v>
      </c>
      <c r="F406" s="325">
        <v>4.7549999999999999</v>
      </c>
      <c r="G406" s="38"/>
      <c r="H406" s="44"/>
    </row>
    <row r="407" s="2" customFormat="1" ht="16.8" customHeight="1">
      <c r="A407" s="38"/>
      <c r="B407" s="44"/>
      <c r="C407" s="324" t="s">
        <v>666</v>
      </c>
      <c r="D407" s="324" t="s">
        <v>667</v>
      </c>
      <c r="E407" s="17" t="s">
        <v>186</v>
      </c>
      <c r="F407" s="325">
        <v>3.613</v>
      </c>
      <c r="G407" s="38"/>
      <c r="H407" s="44"/>
    </row>
    <row r="408" s="2" customFormat="1" ht="16.8" customHeight="1">
      <c r="A408" s="38"/>
      <c r="B408" s="44"/>
      <c r="C408" s="320" t="s">
        <v>487</v>
      </c>
      <c r="D408" s="321" t="s">
        <v>488</v>
      </c>
      <c r="E408" s="322" t="s">
        <v>1</v>
      </c>
      <c r="F408" s="323">
        <v>10</v>
      </c>
      <c r="G408" s="38"/>
      <c r="H408" s="44"/>
    </row>
    <row r="409" s="2" customFormat="1" ht="16.8" customHeight="1">
      <c r="A409" s="38"/>
      <c r="B409" s="44"/>
      <c r="C409" s="324" t="s">
        <v>487</v>
      </c>
      <c r="D409" s="324" t="s">
        <v>690</v>
      </c>
      <c r="E409" s="17" t="s">
        <v>1</v>
      </c>
      <c r="F409" s="325">
        <v>10</v>
      </c>
      <c r="G409" s="38"/>
      <c r="H409" s="44"/>
    </row>
    <row r="410" s="2" customFormat="1" ht="16.8" customHeight="1">
      <c r="A410" s="38"/>
      <c r="B410" s="44"/>
      <c r="C410" s="326" t="s">
        <v>972</v>
      </c>
      <c r="D410" s="38"/>
      <c r="E410" s="38"/>
      <c r="F410" s="38"/>
      <c r="G410" s="38"/>
      <c r="H410" s="44"/>
    </row>
    <row r="411" s="2" customFormat="1" ht="16.8" customHeight="1">
      <c r="A411" s="38"/>
      <c r="B411" s="44"/>
      <c r="C411" s="324" t="s">
        <v>687</v>
      </c>
      <c r="D411" s="324" t="s">
        <v>688</v>
      </c>
      <c r="E411" s="17" t="s">
        <v>256</v>
      </c>
      <c r="F411" s="325">
        <v>10</v>
      </c>
      <c r="G411" s="38"/>
      <c r="H411" s="44"/>
    </row>
    <row r="412" s="2" customFormat="1" ht="16.8" customHeight="1">
      <c r="A412" s="38"/>
      <c r="B412" s="44"/>
      <c r="C412" s="324" t="s">
        <v>696</v>
      </c>
      <c r="D412" s="324" t="s">
        <v>697</v>
      </c>
      <c r="E412" s="17" t="s">
        <v>256</v>
      </c>
      <c r="F412" s="325">
        <v>10</v>
      </c>
      <c r="G412" s="38"/>
      <c r="H412" s="44"/>
    </row>
    <row r="413" s="2" customFormat="1" ht="16.8" customHeight="1">
      <c r="A413" s="38"/>
      <c r="B413" s="44"/>
      <c r="C413" s="320" t="s">
        <v>485</v>
      </c>
      <c r="D413" s="321" t="s">
        <v>486</v>
      </c>
      <c r="E413" s="322" t="s">
        <v>1</v>
      </c>
      <c r="F413" s="323">
        <v>18</v>
      </c>
      <c r="G413" s="38"/>
      <c r="H413" s="44"/>
    </row>
    <row r="414" s="2" customFormat="1" ht="16.8" customHeight="1">
      <c r="A414" s="38"/>
      <c r="B414" s="44"/>
      <c r="C414" s="324" t="s">
        <v>1</v>
      </c>
      <c r="D414" s="324" t="s">
        <v>685</v>
      </c>
      <c r="E414" s="17" t="s">
        <v>1</v>
      </c>
      <c r="F414" s="325">
        <v>14</v>
      </c>
      <c r="G414" s="38"/>
      <c r="H414" s="44"/>
    </row>
    <row r="415" s="2" customFormat="1" ht="16.8" customHeight="1">
      <c r="A415" s="38"/>
      <c r="B415" s="44"/>
      <c r="C415" s="324" t="s">
        <v>1</v>
      </c>
      <c r="D415" s="324" t="s">
        <v>686</v>
      </c>
      <c r="E415" s="17" t="s">
        <v>1</v>
      </c>
      <c r="F415" s="325">
        <v>4</v>
      </c>
      <c r="G415" s="38"/>
      <c r="H415" s="44"/>
    </row>
    <row r="416" s="2" customFormat="1" ht="16.8" customHeight="1">
      <c r="A416" s="38"/>
      <c r="B416" s="44"/>
      <c r="C416" s="324" t="s">
        <v>485</v>
      </c>
      <c r="D416" s="324" t="s">
        <v>183</v>
      </c>
      <c r="E416" s="17" t="s">
        <v>1</v>
      </c>
      <c r="F416" s="325">
        <v>18</v>
      </c>
      <c r="G416" s="38"/>
      <c r="H416" s="44"/>
    </row>
    <row r="417" s="2" customFormat="1" ht="16.8" customHeight="1">
      <c r="A417" s="38"/>
      <c r="B417" s="44"/>
      <c r="C417" s="326" t="s">
        <v>972</v>
      </c>
      <c r="D417" s="38"/>
      <c r="E417" s="38"/>
      <c r="F417" s="38"/>
      <c r="G417" s="38"/>
      <c r="H417" s="44"/>
    </row>
    <row r="418" s="2" customFormat="1" ht="16.8" customHeight="1">
      <c r="A418" s="38"/>
      <c r="B418" s="44"/>
      <c r="C418" s="324" t="s">
        <v>682</v>
      </c>
      <c r="D418" s="324" t="s">
        <v>683</v>
      </c>
      <c r="E418" s="17" t="s">
        <v>172</v>
      </c>
      <c r="F418" s="325">
        <v>18</v>
      </c>
      <c r="G418" s="38"/>
      <c r="H418" s="44"/>
    </row>
    <row r="419" s="2" customFormat="1" ht="16.8" customHeight="1">
      <c r="A419" s="38"/>
      <c r="B419" s="44"/>
      <c r="C419" s="324" t="s">
        <v>692</v>
      </c>
      <c r="D419" s="324" t="s">
        <v>693</v>
      </c>
      <c r="E419" s="17" t="s">
        <v>172</v>
      </c>
      <c r="F419" s="325">
        <v>18</v>
      </c>
      <c r="G419" s="38"/>
      <c r="H419" s="44"/>
    </row>
    <row r="420" s="2" customFormat="1" ht="16.8" customHeight="1">
      <c r="A420" s="38"/>
      <c r="B420" s="44"/>
      <c r="C420" s="324" t="s">
        <v>700</v>
      </c>
      <c r="D420" s="324" t="s">
        <v>701</v>
      </c>
      <c r="E420" s="17" t="s">
        <v>172</v>
      </c>
      <c r="F420" s="325">
        <v>18</v>
      </c>
      <c r="G420" s="38"/>
      <c r="H420" s="44"/>
    </row>
    <row r="421" s="2" customFormat="1" ht="16.8" customHeight="1">
      <c r="A421" s="38"/>
      <c r="B421" s="44"/>
      <c r="C421" s="320" t="s">
        <v>492</v>
      </c>
      <c r="D421" s="321" t="s">
        <v>492</v>
      </c>
      <c r="E421" s="322" t="s">
        <v>1</v>
      </c>
      <c r="F421" s="323">
        <v>0</v>
      </c>
      <c r="G421" s="38"/>
      <c r="H421" s="44"/>
    </row>
    <row r="422" s="2" customFormat="1" ht="16.8" customHeight="1">
      <c r="A422" s="38"/>
      <c r="B422" s="44"/>
      <c r="C422" s="326" t="s">
        <v>972</v>
      </c>
      <c r="D422" s="38"/>
      <c r="E422" s="38"/>
      <c r="F422" s="38"/>
      <c r="G422" s="38"/>
      <c r="H422" s="44"/>
    </row>
    <row r="423" s="2" customFormat="1" ht="16.8" customHeight="1">
      <c r="A423" s="38"/>
      <c r="B423" s="44"/>
      <c r="C423" s="324" t="s">
        <v>750</v>
      </c>
      <c r="D423" s="324" t="s">
        <v>751</v>
      </c>
      <c r="E423" s="17" t="s">
        <v>186</v>
      </c>
      <c r="F423" s="325">
        <v>119.205</v>
      </c>
      <c r="G423" s="38"/>
      <c r="H423" s="44"/>
    </row>
    <row r="424" s="2" customFormat="1" ht="16.8" customHeight="1">
      <c r="A424" s="38"/>
      <c r="B424" s="44"/>
      <c r="C424" s="320" t="s">
        <v>465</v>
      </c>
      <c r="D424" s="321" t="s">
        <v>465</v>
      </c>
      <c r="E424" s="322" t="s">
        <v>1</v>
      </c>
      <c r="F424" s="323">
        <v>36.265999999999998</v>
      </c>
      <c r="G424" s="38"/>
      <c r="H424" s="44"/>
    </row>
    <row r="425" s="2" customFormat="1" ht="16.8" customHeight="1">
      <c r="A425" s="38"/>
      <c r="B425" s="44"/>
      <c r="C425" s="324" t="s">
        <v>1</v>
      </c>
      <c r="D425" s="324" t="s">
        <v>795</v>
      </c>
      <c r="E425" s="17" t="s">
        <v>1</v>
      </c>
      <c r="F425" s="325">
        <v>10.983000000000001</v>
      </c>
      <c r="G425" s="38"/>
      <c r="H425" s="44"/>
    </row>
    <row r="426" s="2" customFormat="1" ht="16.8" customHeight="1">
      <c r="A426" s="38"/>
      <c r="B426" s="44"/>
      <c r="C426" s="324" t="s">
        <v>1</v>
      </c>
      <c r="D426" s="324" t="s">
        <v>901</v>
      </c>
      <c r="E426" s="17" t="s">
        <v>1</v>
      </c>
      <c r="F426" s="325">
        <v>4.6929999999999996</v>
      </c>
      <c r="G426" s="38"/>
      <c r="H426" s="44"/>
    </row>
    <row r="427" s="2" customFormat="1" ht="16.8" customHeight="1">
      <c r="A427" s="38"/>
      <c r="B427" s="44"/>
      <c r="C427" s="324" t="s">
        <v>1</v>
      </c>
      <c r="D427" s="324" t="s">
        <v>902</v>
      </c>
      <c r="E427" s="17" t="s">
        <v>1</v>
      </c>
      <c r="F427" s="325">
        <v>20.59</v>
      </c>
      <c r="G427" s="38"/>
      <c r="H427" s="44"/>
    </row>
    <row r="428" s="2" customFormat="1" ht="16.8" customHeight="1">
      <c r="A428" s="38"/>
      <c r="B428" s="44"/>
      <c r="C428" s="324" t="s">
        <v>465</v>
      </c>
      <c r="D428" s="324" t="s">
        <v>183</v>
      </c>
      <c r="E428" s="17" t="s">
        <v>1</v>
      </c>
      <c r="F428" s="325">
        <v>36.265999999999998</v>
      </c>
      <c r="G428" s="38"/>
      <c r="H428" s="44"/>
    </row>
    <row r="429" s="2" customFormat="1" ht="16.8" customHeight="1">
      <c r="A429" s="38"/>
      <c r="B429" s="44"/>
      <c r="C429" s="326" t="s">
        <v>972</v>
      </c>
      <c r="D429" s="38"/>
      <c r="E429" s="38"/>
      <c r="F429" s="38"/>
      <c r="G429" s="38"/>
      <c r="H429" s="44"/>
    </row>
    <row r="430" s="2" customFormat="1" ht="16.8" customHeight="1">
      <c r="A430" s="38"/>
      <c r="B430" s="44"/>
      <c r="C430" s="324" t="s">
        <v>273</v>
      </c>
      <c r="D430" s="324" t="s">
        <v>274</v>
      </c>
      <c r="E430" s="17" t="s">
        <v>186</v>
      </c>
      <c r="F430" s="325">
        <v>36.265999999999998</v>
      </c>
      <c r="G430" s="38"/>
      <c r="H430" s="44"/>
    </row>
    <row r="431" s="2" customFormat="1" ht="16.8" customHeight="1">
      <c r="A431" s="38"/>
      <c r="B431" s="44"/>
      <c r="C431" s="324" t="s">
        <v>527</v>
      </c>
      <c r="D431" s="324" t="s">
        <v>528</v>
      </c>
      <c r="E431" s="17" t="s">
        <v>186</v>
      </c>
      <c r="F431" s="325">
        <v>36.265999999999998</v>
      </c>
      <c r="G431" s="38"/>
      <c r="H431" s="44"/>
    </row>
    <row r="432" s="2" customFormat="1" ht="16.8" customHeight="1">
      <c r="A432" s="38"/>
      <c r="B432" s="44"/>
      <c r="C432" s="324" t="s">
        <v>434</v>
      </c>
      <c r="D432" s="324" t="s">
        <v>435</v>
      </c>
      <c r="E432" s="17" t="s">
        <v>186</v>
      </c>
      <c r="F432" s="325">
        <v>115.319</v>
      </c>
      <c r="G432" s="38"/>
      <c r="H432" s="44"/>
    </row>
    <row r="433" s="2" customFormat="1">
      <c r="A433" s="38"/>
      <c r="B433" s="44"/>
      <c r="C433" s="324" t="s">
        <v>269</v>
      </c>
      <c r="D433" s="324" t="s">
        <v>270</v>
      </c>
      <c r="E433" s="17" t="s">
        <v>186</v>
      </c>
      <c r="F433" s="325">
        <v>36.265999999999998</v>
      </c>
      <c r="G433" s="38"/>
      <c r="H433" s="44"/>
    </row>
    <row r="434" s="2" customFormat="1" ht="16.8" customHeight="1">
      <c r="A434" s="38"/>
      <c r="B434" s="44"/>
      <c r="C434" s="320" t="s">
        <v>460</v>
      </c>
      <c r="D434" s="321" t="s">
        <v>460</v>
      </c>
      <c r="E434" s="322" t="s">
        <v>1</v>
      </c>
      <c r="F434" s="323">
        <v>60.978999999999999</v>
      </c>
      <c r="G434" s="38"/>
      <c r="H434" s="44"/>
    </row>
    <row r="435" s="2" customFormat="1">
      <c r="A435" s="38"/>
      <c r="B435" s="44"/>
      <c r="C435" s="324" t="s">
        <v>460</v>
      </c>
      <c r="D435" s="324" t="s">
        <v>960</v>
      </c>
      <c r="E435" s="17" t="s">
        <v>1</v>
      </c>
      <c r="F435" s="325">
        <v>60.978999999999999</v>
      </c>
      <c r="G435" s="38"/>
      <c r="H435" s="44"/>
    </row>
    <row r="436" s="2" customFormat="1" ht="16.8" customHeight="1">
      <c r="A436" s="38"/>
      <c r="B436" s="44"/>
      <c r="C436" s="326" t="s">
        <v>972</v>
      </c>
      <c r="D436" s="38"/>
      <c r="E436" s="38"/>
      <c r="F436" s="38"/>
      <c r="G436" s="38"/>
      <c r="H436" s="44"/>
    </row>
    <row r="437" s="2" customFormat="1" ht="16.8" customHeight="1">
      <c r="A437" s="38"/>
      <c r="B437" s="44"/>
      <c r="C437" s="324" t="s">
        <v>733</v>
      </c>
      <c r="D437" s="324" t="s">
        <v>734</v>
      </c>
      <c r="E437" s="17" t="s">
        <v>186</v>
      </c>
      <c r="F437" s="325">
        <v>60.978999999999999</v>
      </c>
      <c r="G437" s="38"/>
      <c r="H437" s="44"/>
    </row>
    <row r="438" s="2" customFormat="1" ht="16.8" customHeight="1">
      <c r="A438" s="38"/>
      <c r="B438" s="44"/>
      <c r="C438" s="324" t="s">
        <v>510</v>
      </c>
      <c r="D438" s="324" t="s">
        <v>511</v>
      </c>
      <c r="E438" s="17" t="s">
        <v>186</v>
      </c>
      <c r="F438" s="325">
        <v>139.00100000000001</v>
      </c>
      <c r="G438" s="38"/>
      <c r="H438" s="44"/>
    </row>
    <row r="439" s="2" customFormat="1" ht="16.8" customHeight="1">
      <c r="A439" s="38"/>
      <c r="B439" s="44"/>
      <c r="C439" s="324" t="s">
        <v>518</v>
      </c>
      <c r="D439" s="324" t="s">
        <v>519</v>
      </c>
      <c r="E439" s="17" t="s">
        <v>186</v>
      </c>
      <c r="F439" s="325">
        <v>2</v>
      </c>
      <c r="G439" s="38"/>
      <c r="H439" s="44"/>
    </row>
    <row r="440" s="2" customFormat="1" ht="16.8" customHeight="1">
      <c r="A440" s="38"/>
      <c r="B440" s="44"/>
      <c r="C440" s="324" t="s">
        <v>713</v>
      </c>
      <c r="D440" s="324" t="s">
        <v>714</v>
      </c>
      <c r="E440" s="17" t="s">
        <v>186</v>
      </c>
      <c r="F440" s="325">
        <v>60.978999999999999</v>
      </c>
      <c r="G440" s="38"/>
      <c r="H440" s="44"/>
    </row>
    <row r="441" s="2" customFormat="1" ht="16.8" customHeight="1">
      <c r="A441" s="38"/>
      <c r="B441" s="44"/>
      <c r="C441" s="324" t="s">
        <v>718</v>
      </c>
      <c r="D441" s="324" t="s">
        <v>719</v>
      </c>
      <c r="E441" s="17" t="s">
        <v>186</v>
      </c>
      <c r="F441" s="325">
        <v>54.881</v>
      </c>
      <c r="G441" s="38"/>
      <c r="H441" s="44"/>
    </row>
    <row r="442" s="2" customFormat="1" ht="16.8" customHeight="1">
      <c r="A442" s="38"/>
      <c r="B442" s="44"/>
      <c r="C442" s="324" t="s">
        <v>434</v>
      </c>
      <c r="D442" s="324" t="s">
        <v>435</v>
      </c>
      <c r="E442" s="17" t="s">
        <v>186</v>
      </c>
      <c r="F442" s="325">
        <v>115.319</v>
      </c>
      <c r="G442" s="38"/>
      <c r="H442" s="44"/>
    </row>
    <row r="443" s="2" customFormat="1" ht="16.8" customHeight="1">
      <c r="A443" s="38"/>
      <c r="B443" s="44"/>
      <c r="C443" s="324" t="s">
        <v>760</v>
      </c>
      <c r="D443" s="324" t="s">
        <v>761</v>
      </c>
      <c r="E443" s="17" t="s">
        <v>186</v>
      </c>
      <c r="F443" s="325">
        <v>60.978999999999999</v>
      </c>
      <c r="G443" s="38"/>
      <c r="H443" s="44"/>
    </row>
    <row r="444" s="2" customFormat="1" ht="16.8" customHeight="1">
      <c r="A444" s="38"/>
      <c r="B444" s="44"/>
      <c r="C444" s="320" t="s">
        <v>489</v>
      </c>
      <c r="D444" s="321" t="s">
        <v>490</v>
      </c>
      <c r="E444" s="322" t="s">
        <v>1</v>
      </c>
      <c r="F444" s="323">
        <v>117.505</v>
      </c>
      <c r="G444" s="38"/>
      <c r="H444" s="44"/>
    </row>
    <row r="445" s="2" customFormat="1" ht="16.8" customHeight="1">
      <c r="A445" s="38"/>
      <c r="B445" s="44"/>
      <c r="C445" s="324" t="s">
        <v>1</v>
      </c>
      <c r="D445" s="324" t="s">
        <v>747</v>
      </c>
      <c r="E445" s="17" t="s">
        <v>1</v>
      </c>
      <c r="F445" s="325">
        <v>0</v>
      </c>
      <c r="G445" s="38"/>
      <c r="H445" s="44"/>
    </row>
    <row r="446" s="2" customFormat="1" ht="16.8" customHeight="1">
      <c r="A446" s="38"/>
      <c r="B446" s="44"/>
      <c r="C446" s="324" t="s">
        <v>489</v>
      </c>
      <c r="D446" s="324" t="s">
        <v>748</v>
      </c>
      <c r="E446" s="17" t="s">
        <v>1</v>
      </c>
      <c r="F446" s="325">
        <v>117.505</v>
      </c>
      <c r="G446" s="38"/>
      <c r="H446" s="44"/>
    </row>
    <row r="447" s="2" customFormat="1" ht="16.8" customHeight="1">
      <c r="A447" s="38"/>
      <c r="B447" s="44"/>
      <c r="C447" s="326" t="s">
        <v>972</v>
      </c>
      <c r="D447" s="38"/>
      <c r="E447" s="38"/>
      <c r="F447" s="38"/>
      <c r="G447" s="38"/>
      <c r="H447" s="44"/>
    </row>
    <row r="448" s="2" customFormat="1" ht="16.8" customHeight="1">
      <c r="A448" s="38"/>
      <c r="B448" s="44"/>
      <c r="C448" s="324" t="s">
        <v>744</v>
      </c>
      <c r="D448" s="324" t="s">
        <v>745</v>
      </c>
      <c r="E448" s="17" t="s">
        <v>186</v>
      </c>
      <c r="F448" s="325">
        <v>117.505</v>
      </c>
      <c r="G448" s="38"/>
      <c r="H448" s="44"/>
    </row>
    <row r="449" s="2" customFormat="1" ht="16.8" customHeight="1">
      <c r="A449" s="38"/>
      <c r="B449" s="44"/>
      <c r="C449" s="324" t="s">
        <v>750</v>
      </c>
      <c r="D449" s="324" t="s">
        <v>751</v>
      </c>
      <c r="E449" s="17" t="s">
        <v>186</v>
      </c>
      <c r="F449" s="325">
        <v>119.205</v>
      </c>
      <c r="G449" s="38"/>
      <c r="H449" s="44"/>
    </row>
    <row r="450" s="2" customFormat="1" ht="16.8" customHeight="1">
      <c r="A450" s="38"/>
      <c r="B450" s="44"/>
      <c r="C450" s="320" t="s">
        <v>100</v>
      </c>
      <c r="D450" s="321" t="s">
        <v>100</v>
      </c>
      <c r="E450" s="322" t="s">
        <v>1</v>
      </c>
      <c r="F450" s="323">
        <v>1.1419999999999999</v>
      </c>
      <c r="G450" s="38"/>
      <c r="H450" s="44"/>
    </row>
    <row r="451" s="2" customFormat="1" ht="16.8" customHeight="1">
      <c r="A451" s="38"/>
      <c r="B451" s="44"/>
      <c r="C451" s="324" t="s">
        <v>100</v>
      </c>
      <c r="D451" s="324" t="s">
        <v>665</v>
      </c>
      <c r="E451" s="17" t="s">
        <v>1</v>
      </c>
      <c r="F451" s="325">
        <v>1.1419999999999999</v>
      </c>
      <c r="G451" s="38"/>
      <c r="H451" s="44"/>
    </row>
    <row r="452" s="2" customFormat="1" ht="16.8" customHeight="1">
      <c r="A452" s="38"/>
      <c r="B452" s="44"/>
      <c r="C452" s="326" t="s">
        <v>972</v>
      </c>
      <c r="D452" s="38"/>
      <c r="E452" s="38"/>
      <c r="F452" s="38"/>
      <c r="G452" s="38"/>
      <c r="H452" s="44"/>
    </row>
    <row r="453" s="2" customFormat="1" ht="16.8" customHeight="1">
      <c r="A453" s="38"/>
      <c r="B453" s="44"/>
      <c r="C453" s="324" t="s">
        <v>401</v>
      </c>
      <c r="D453" s="324" t="s">
        <v>402</v>
      </c>
      <c r="E453" s="17" t="s">
        <v>186</v>
      </c>
      <c r="F453" s="325">
        <v>1.1419999999999999</v>
      </c>
      <c r="G453" s="38"/>
      <c r="H453" s="44"/>
    </row>
    <row r="454" s="2" customFormat="1" ht="16.8" customHeight="1">
      <c r="A454" s="38"/>
      <c r="B454" s="44"/>
      <c r="C454" s="324" t="s">
        <v>396</v>
      </c>
      <c r="D454" s="324" t="s">
        <v>397</v>
      </c>
      <c r="E454" s="17" t="s">
        <v>186</v>
      </c>
      <c r="F454" s="325">
        <v>4.7549999999999999</v>
      </c>
      <c r="G454" s="38"/>
      <c r="H454" s="44"/>
    </row>
    <row r="455" s="2" customFormat="1" ht="16.8" customHeight="1">
      <c r="A455" s="38"/>
      <c r="B455" s="44"/>
      <c r="C455" s="320" t="s">
        <v>482</v>
      </c>
      <c r="D455" s="321" t="s">
        <v>483</v>
      </c>
      <c r="E455" s="322" t="s">
        <v>1</v>
      </c>
      <c r="F455" s="323">
        <v>2.3300000000000001</v>
      </c>
      <c r="G455" s="38"/>
      <c r="H455" s="44"/>
    </row>
    <row r="456" s="2" customFormat="1" ht="16.8" customHeight="1">
      <c r="A456" s="38"/>
      <c r="B456" s="44"/>
      <c r="C456" s="324" t="s">
        <v>482</v>
      </c>
      <c r="D456" s="324" t="s">
        <v>675</v>
      </c>
      <c r="E456" s="17" t="s">
        <v>1</v>
      </c>
      <c r="F456" s="325">
        <v>2.3300000000000001</v>
      </c>
      <c r="G456" s="38"/>
      <c r="H456" s="44"/>
    </row>
    <row r="457" s="2" customFormat="1" ht="16.8" customHeight="1">
      <c r="A457" s="38"/>
      <c r="B457" s="44"/>
      <c r="C457" s="326" t="s">
        <v>972</v>
      </c>
      <c r="D457" s="38"/>
      <c r="E457" s="38"/>
      <c r="F457" s="38"/>
      <c r="G457" s="38"/>
      <c r="H457" s="44"/>
    </row>
    <row r="458" s="2" customFormat="1" ht="16.8" customHeight="1">
      <c r="A458" s="38"/>
      <c r="B458" s="44"/>
      <c r="C458" s="324" t="s">
        <v>669</v>
      </c>
      <c r="D458" s="324" t="s">
        <v>670</v>
      </c>
      <c r="E458" s="17" t="s">
        <v>186</v>
      </c>
      <c r="F458" s="325">
        <v>18.225000000000001</v>
      </c>
      <c r="G458" s="38"/>
      <c r="H458" s="44"/>
    </row>
    <row r="459" s="2" customFormat="1" ht="16.8" customHeight="1">
      <c r="A459" s="38"/>
      <c r="B459" s="44"/>
      <c r="C459" s="324" t="s">
        <v>677</v>
      </c>
      <c r="D459" s="324" t="s">
        <v>678</v>
      </c>
      <c r="E459" s="17" t="s">
        <v>186</v>
      </c>
      <c r="F459" s="325">
        <v>27.225000000000001</v>
      </c>
      <c r="G459" s="38"/>
      <c r="H459" s="44"/>
    </row>
    <row r="460" s="2" customFormat="1" ht="16.8" customHeight="1">
      <c r="A460" s="38"/>
      <c r="B460" s="44"/>
      <c r="C460" s="324" t="s">
        <v>414</v>
      </c>
      <c r="D460" s="324" t="s">
        <v>415</v>
      </c>
      <c r="E460" s="17" t="s">
        <v>186</v>
      </c>
      <c r="F460" s="325">
        <v>27.225000000000001</v>
      </c>
      <c r="G460" s="38"/>
      <c r="H460" s="44"/>
    </row>
    <row r="461" s="2" customFormat="1" ht="16.8" customHeight="1">
      <c r="A461" s="38"/>
      <c r="B461" s="44"/>
      <c r="C461" s="320" t="s">
        <v>458</v>
      </c>
      <c r="D461" s="321" t="s">
        <v>458</v>
      </c>
      <c r="E461" s="322" t="s">
        <v>1</v>
      </c>
      <c r="F461" s="323">
        <v>78.022000000000006</v>
      </c>
      <c r="G461" s="38"/>
      <c r="H461" s="44"/>
    </row>
    <row r="462" s="2" customFormat="1" ht="16.8" customHeight="1">
      <c r="A462" s="38"/>
      <c r="B462" s="44"/>
      <c r="C462" s="324" t="s">
        <v>458</v>
      </c>
      <c r="D462" s="324" t="s">
        <v>464</v>
      </c>
      <c r="E462" s="17" t="s">
        <v>1</v>
      </c>
      <c r="F462" s="325">
        <v>78.022000000000006</v>
      </c>
      <c r="G462" s="38"/>
      <c r="H462" s="44"/>
    </row>
    <row r="463" s="2" customFormat="1" ht="16.8" customHeight="1">
      <c r="A463" s="38"/>
      <c r="B463" s="44"/>
      <c r="C463" s="326" t="s">
        <v>972</v>
      </c>
      <c r="D463" s="38"/>
      <c r="E463" s="38"/>
      <c r="F463" s="38"/>
      <c r="G463" s="38"/>
      <c r="H463" s="44"/>
    </row>
    <row r="464" s="2" customFormat="1" ht="16.8" customHeight="1">
      <c r="A464" s="38"/>
      <c r="B464" s="44"/>
      <c r="C464" s="324" t="s">
        <v>518</v>
      </c>
      <c r="D464" s="324" t="s">
        <v>519</v>
      </c>
      <c r="E464" s="17" t="s">
        <v>186</v>
      </c>
      <c r="F464" s="325">
        <v>2</v>
      </c>
      <c r="G464" s="38"/>
      <c r="H464" s="44"/>
    </row>
    <row r="465" s="2" customFormat="1" ht="16.8" customHeight="1">
      <c r="A465" s="38"/>
      <c r="B465" s="44"/>
      <c r="C465" s="324" t="s">
        <v>510</v>
      </c>
      <c r="D465" s="324" t="s">
        <v>511</v>
      </c>
      <c r="E465" s="17" t="s">
        <v>186</v>
      </c>
      <c r="F465" s="325">
        <v>139.00100000000001</v>
      </c>
      <c r="G465" s="38"/>
      <c r="H465" s="44"/>
    </row>
    <row r="466" s="2" customFormat="1" ht="16.8" customHeight="1">
      <c r="A466" s="38"/>
      <c r="B466" s="44"/>
      <c r="C466" s="324" t="s">
        <v>704</v>
      </c>
      <c r="D466" s="324" t="s">
        <v>705</v>
      </c>
      <c r="E466" s="17" t="s">
        <v>186</v>
      </c>
      <c r="F466" s="325">
        <v>58.753</v>
      </c>
      <c r="G466" s="38"/>
      <c r="H466" s="44"/>
    </row>
    <row r="467" s="2" customFormat="1" ht="16.8" customHeight="1">
      <c r="A467" s="38"/>
      <c r="B467" s="44"/>
      <c r="C467" s="324" t="s">
        <v>709</v>
      </c>
      <c r="D467" s="324" t="s">
        <v>710</v>
      </c>
      <c r="E467" s="17" t="s">
        <v>186</v>
      </c>
      <c r="F467" s="325">
        <v>58.753</v>
      </c>
      <c r="G467" s="38"/>
      <c r="H467" s="44"/>
    </row>
    <row r="468" s="2" customFormat="1" ht="16.8" customHeight="1">
      <c r="A468" s="38"/>
      <c r="B468" s="44"/>
      <c r="C468" s="324" t="s">
        <v>744</v>
      </c>
      <c r="D468" s="324" t="s">
        <v>745</v>
      </c>
      <c r="E468" s="17" t="s">
        <v>186</v>
      </c>
      <c r="F468" s="325">
        <v>117.505</v>
      </c>
      <c r="G468" s="38"/>
      <c r="H468" s="44"/>
    </row>
    <row r="469" s="2" customFormat="1" ht="16.8" customHeight="1">
      <c r="A469" s="38"/>
      <c r="B469" s="44"/>
      <c r="C469" s="320" t="s">
        <v>456</v>
      </c>
      <c r="D469" s="321" t="s">
        <v>456</v>
      </c>
      <c r="E469" s="322" t="s">
        <v>1</v>
      </c>
      <c r="F469" s="323">
        <v>39.482999999999997</v>
      </c>
      <c r="G469" s="38"/>
      <c r="H469" s="44"/>
    </row>
    <row r="470" s="2" customFormat="1" ht="16.8" customHeight="1">
      <c r="A470" s="38"/>
      <c r="B470" s="44"/>
      <c r="C470" s="324" t="s">
        <v>456</v>
      </c>
      <c r="D470" s="324" t="s">
        <v>885</v>
      </c>
      <c r="E470" s="17" t="s">
        <v>1</v>
      </c>
      <c r="F470" s="325">
        <v>39.482999999999997</v>
      </c>
      <c r="G470" s="38"/>
      <c r="H470" s="44"/>
    </row>
    <row r="471" s="2" customFormat="1" ht="16.8" customHeight="1">
      <c r="A471" s="38"/>
      <c r="B471" s="44"/>
      <c r="C471" s="326" t="s">
        <v>972</v>
      </c>
      <c r="D471" s="38"/>
      <c r="E471" s="38"/>
      <c r="F471" s="38"/>
      <c r="G471" s="38"/>
      <c r="H471" s="44"/>
    </row>
    <row r="472" s="2" customFormat="1" ht="16.8" customHeight="1">
      <c r="A472" s="38"/>
      <c r="B472" s="44"/>
      <c r="C472" s="324" t="s">
        <v>505</v>
      </c>
      <c r="D472" s="324" t="s">
        <v>506</v>
      </c>
      <c r="E472" s="17" t="s">
        <v>186</v>
      </c>
      <c r="F472" s="325">
        <v>39.482999999999997</v>
      </c>
      <c r="G472" s="38"/>
      <c r="H472" s="44"/>
    </row>
    <row r="473" s="2" customFormat="1" ht="16.8" customHeight="1">
      <c r="A473" s="38"/>
      <c r="B473" s="44"/>
      <c r="C473" s="324" t="s">
        <v>704</v>
      </c>
      <c r="D473" s="324" t="s">
        <v>705</v>
      </c>
      <c r="E473" s="17" t="s">
        <v>186</v>
      </c>
      <c r="F473" s="325">
        <v>58.753</v>
      </c>
      <c r="G473" s="38"/>
      <c r="H473" s="44"/>
    </row>
    <row r="474" s="2" customFormat="1" ht="16.8" customHeight="1">
      <c r="A474" s="38"/>
      <c r="B474" s="44"/>
      <c r="C474" s="324" t="s">
        <v>709</v>
      </c>
      <c r="D474" s="324" t="s">
        <v>710</v>
      </c>
      <c r="E474" s="17" t="s">
        <v>186</v>
      </c>
      <c r="F474" s="325">
        <v>58.753</v>
      </c>
      <c r="G474" s="38"/>
      <c r="H474" s="44"/>
    </row>
    <row r="475" s="2" customFormat="1" ht="16.8" customHeight="1">
      <c r="A475" s="38"/>
      <c r="B475" s="44"/>
      <c r="C475" s="324" t="s">
        <v>744</v>
      </c>
      <c r="D475" s="324" t="s">
        <v>745</v>
      </c>
      <c r="E475" s="17" t="s">
        <v>186</v>
      </c>
      <c r="F475" s="325">
        <v>117.505</v>
      </c>
      <c r="G475" s="38"/>
      <c r="H475" s="44"/>
    </row>
    <row r="476" s="2" customFormat="1" ht="16.8" customHeight="1">
      <c r="A476" s="38"/>
      <c r="B476" s="44"/>
      <c r="C476" s="320" t="s">
        <v>479</v>
      </c>
      <c r="D476" s="321" t="s">
        <v>479</v>
      </c>
      <c r="E476" s="322" t="s">
        <v>1</v>
      </c>
      <c r="F476" s="323">
        <v>15.895</v>
      </c>
      <c r="G476" s="38"/>
      <c r="H476" s="44"/>
    </row>
    <row r="477" s="2" customFormat="1" ht="16.8" customHeight="1">
      <c r="A477" s="38"/>
      <c r="B477" s="44"/>
      <c r="C477" s="324" t="s">
        <v>479</v>
      </c>
      <c r="D477" s="324" t="s">
        <v>673</v>
      </c>
      <c r="E477" s="17" t="s">
        <v>1</v>
      </c>
      <c r="F477" s="325">
        <v>15.895</v>
      </c>
      <c r="G477" s="38"/>
      <c r="H477" s="44"/>
    </row>
    <row r="478" s="2" customFormat="1" ht="16.8" customHeight="1">
      <c r="A478" s="38"/>
      <c r="B478" s="44"/>
      <c r="C478" s="326" t="s">
        <v>972</v>
      </c>
      <c r="D478" s="38"/>
      <c r="E478" s="38"/>
      <c r="F478" s="38"/>
      <c r="G478" s="38"/>
      <c r="H478" s="44"/>
    </row>
    <row r="479" s="2" customFormat="1" ht="16.8" customHeight="1">
      <c r="A479" s="38"/>
      <c r="B479" s="44"/>
      <c r="C479" s="324" t="s">
        <v>669</v>
      </c>
      <c r="D479" s="324" t="s">
        <v>670</v>
      </c>
      <c r="E479" s="17" t="s">
        <v>186</v>
      </c>
      <c r="F479" s="325">
        <v>18.225000000000001</v>
      </c>
      <c r="G479" s="38"/>
      <c r="H479" s="44"/>
    </row>
    <row r="480" s="2" customFormat="1" ht="16.8" customHeight="1">
      <c r="A480" s="38"/>
      <c r="B480" s="44"/>
      <c r="C480" s="324" t="s">
        <v>677</v>
      </c>
      <c r="D480" s="324" t="s">
        <v>678</v>
      </c>
      <c r="E480" s="17" t="s">
        <v>186</v>
      </c>
      <c r="F480" s="325">
        <v>27.225000000000001</v>
      </c>
      <c r="G480" s="38"/>
      <c r="H480" s="44"/>
    </row>
    <row r="481" s="2" customFormat="1" ht="16.8" customHeight="1">
      <c r="A481" s="38"/>
      <c r="B481" s="44"/>
      <c r="C481" s="324" t="s">
        <v>414</v>
      </c>
      <c r="D481" s="324" t="s">
        <v>415</v>
      </c>
      <c r="E481" s="17" t="s">
        <v>186</v>
      </c>
      <c r="F481" s="325">
        <v>27.225000000000001</v>
      </c>
      <c r="G481" s="38"/>
      <c r="H481" s="44"/>
    </row>
    <row r="482" s="2" customFormat="1" ht="16.8" customHeight="1">
      <c r="A482" s="38"/>
      <c r="B482" s="44"/>
      <c r="C482" s="320" t="s">
        <v>481</v>
      </c>
      <c r="D482" s="321" t="s">
        <v>481</v>
      </c>
      <c r="E482" s="322" t="s">
        <v>1</v>
      </c>
      <c r="F482" s="323">
        <v>9</v>
      </c>
      <c r="G482" s="38"/>
      <c r="H482" s="44"/>
    </row>
    <row r="483" s="2" customFormat="1" ht="16.8" customHeight="1">
      <c r="A483" s="38"/>
      <c r="B483" s="44"/>
      <c r="C483" s="324" t="s">
        <v>481</v>
      </c>
      <c r="D483" s="324" t="s">
        <v>674</v>
      </c>
      <c r="E483" s="17" t="s">
        <v>1</v>
      </c>
      <c r="F483" s="325">
        <v>9</v>
      </c>
      <c r="G483" s="38"/>
      <c r="H483" s="44"/>
    </row>
    <row r="484" s="2" customFormat="1" ht="16.8" customHeight="1">
      <c r="A484" s="38"/>
      <c r="B484" s="44"/>
      <c r="C484" s="326" t="s">
        <v>972</v>
      </c>
      <c r="D484" s="38"/>
      <c r="E484" s="38"/>
      <c r="F484" s="38"/>
      <c r="G484" s="38"/>
      <c r="H484" s="44"/>
    </row>
    <row r="485" s="2" customFormat="1" ht="16.8" customHeight="1">
      <c r="A485" s="38"/>
      <c r="B485" s="44"/>
      <c r="C485" s="324" t="s">
        <v>669</v>
      </c>
      <c r="D485" s="324" t="s">
        <v>670</v>
      </c>
      <c r="E485" s="17" t="s">
        <v>186</v>
      </c>
      <c r="F485" s="325">
        <v>18.225000000000001</v>
      </c>
      <c r="G485" s="38"/>
      <c r="H485" s="44"/>
    </row>
    <row r="486" s="2" customFormat="1" ht="16.8" customHeight="1">
      <c r="A486" s="38"/>
      <c r="B486" s="44"/>
      <c r="C486" s="324" t="s">
        <v>677</v>
      </c>
      <c r="D486" s="324" t="s">
        <v>678</v>
      </c>
      <c r="E486" s="17" t="s">
        <v>186</v>
      </c>
      <c r="F486" s="325">
        <v>27.225000000000001</v>
      </c>
      <c r="G486" s="38"/>
      <c r="H486" s="44"/>
    </row>
    <row r="487" s="2" customFormat="1" ht="16.8" customHeight="1">
      <c r="A487" s="38"/>
      <c r="B487" s="44"/>
      <c r="C487" s="324" t="s">
        <v>414</v>
      </c>
      <c r="D487" s="324" t="s">
        <v>415</v>
      </c>
      <c r="E487" s="17" t="s">
        <v>186</v>
      </c>
      <c r="F487" s="325">
        <v>27.225000000000001</v>
      </c>
      <c r="G487" s="38"/>
      <c r="H487" s="44"/>
    </row>
    <row r="488" s="2" customFormat="1" ht="16.8" customHeight="1">
      <c r="A488" s="38"/>
      <c r="B488" s="44"/>
      <c r="C488" s="320" t="s">
        <v>470</v>
      </c>
      <c r="D488" s="321" t="s">
        <v>470</v>
      </c>
      <c r="E488" s="322" t="s">
        <v>1</v>
      </c>
      <c r="F488" s="323">
        <v>4</v>
      </c>
      <c r="G488" s="38"/>
      <c r="H488" s="44"/>
    </row>
    <row r="489" s="2" customFormat="1" ht="16.8" customHeight="1">
      <c r="A489" s="38"/>
      <c r="B489" s="44"/>
      <c r="C489" s="324" t="s">
        <v>470</v>
      </c>
      <c r="D489" s="324" t="s">
        <v>173</v>
      </c>
      <c r="E489" s="17" t="s">
        <v>1</v>
      </c>
      <c r="F489" s="325">
        <v>4</v>
      </c>
      <c r="G489" s="38"/>
      <c r="H489" s="44"/>
    </row>
    <row r="490" s="2" customFormat="1" ht="16.8" customHeight="1">
      <c r="A490" s="38"/>
      <c r="B490" s="44"/>
      <c r="C490" s="326" t="s">
        <v>972</v>
      </c>
      <c r="D490" s="38"/>
      <c r="E490" s="38"/>
      <c r="F490" s="38"/>
      <c r="G490" s="38"/>
      <c r="H490" s="44"/>
    </row>
    <row r="491" s="2" customFormat="1" ht="16.8" customHeight="1">
      <c r="A491" s="38"/>
      <c r="B491" s="44"/>
      <c r="C491" s="324" t="s">
        <v>364</v>
      </c>
      <c r="D491" s="324" t="s">
        <v>365</v>
      </c>
      <c r="E491" s="17" t="s">
        <v>256</v>
      </c>
      <c r="F491" s="325">
        <v>4</v>
      </c>
      <c r="G491" s="38"/>
      <c r="H491" s="44"/>
    </row>
    <row r="492" s="2" customFormat="1" ht="16.8" customHeight="1">
      <c r="A492" s="38"/>
      <c r="B492" s="44"/>
      <c r="C492" s="324" t="s">
        <v>579</v>
      </c>
      <c r="D492" s="324" t="s">
        <v>580</v>
      </c>
      <c r="E492" s="17" t="s">
        <v>256</v>
      </c>
      <c r="F492" s="325">
        <v>4</v>
      </c>
      <c r="G492" s="38"/>
      <c r="H492" s="44"/>
    </row>
    <row r="493" s="2" customFormat="1" ht="16.8" customHeight="1">
      <c r="A493" s="38"/>
      <c r="B493" s="44"/>
      <c r="C493" s="324" t="s">
        <v>386</v>
      </c>
      <c r="D493" s="324" t="s">
        <v>387</v>
      </c>
      <c r="E493" s="17" t="s">
        <v>256</v>
      </c>
      <c r="F493" s="325">
        <v>4</v>
      </c>
      <c r="G493" s="38"/>
      <c r="H493" s="44"/>
    </row>
    <row r="494" s="2" customFormat="1" ht="16.8" customHeight="1">
      <c r="A494" s="38"/>
      <c r="B494" s="44"/>
      <c r="C494" s="324" t="s">
        <v>583</v>
      </c>
      <c r="D494" s="324" t="s">
        <v>584</v>
      </c>
      <c r="E494" s="17" t="s">
        <v>256</v>
      </c>
      <c r="F494" s="325">
        <v>4</v>
      </c>
      <c r="G494" s="38"/>
      <c r="H494" s="44"/>
    </row>
    <row r="495" s="2" customFormat="1" ht="16.8" customHeight="1">
      <c r="A495" s="38"/>
      <c r="B495" s="44"/>
      <c r="C495" s="324" t="s">
        <v>376</v>
      </c>
      <c r="D495" s="324" t="s">
        <v>377</v>
      </c>
      <c r="E495" s="17" t="s">
        <v>378</v>
      </c>
      <c r="F495" s="325">
        <v>0.12</v>
      </c>
      <c r="G495" s="38"/>
      <c r="H495" s="44"/>
    </row>
    <row r="496" s="2" customFormat="1" ht="16.8" customHeight="1">
      <c r="A496" s="38"/>
      <c r="B496" s="44"/>
      <c r="C496" s="324" t="s">
        <v>574</v>
      </c>
      <c r="D496" s="324" t="s">
        <v>575</v>
      </c>
      <c r="E496" s="17" t="s">
        <v>256</v>
      </c>
      <c r="F496" s="325">
        <v>4</v>
      </c>
      <c r="G496" s="38"/>
      <c r="H496" s="44"/>
    </row>
    <row r="497" s="2" customFormat="1" ht="16.8" customHeight="1">
      <c r="A497" s="38"/>
      <c r="B497" s="44"/>
      <c r="C497" s="320" t="s">
        <v>649</v>
      </c>
      <c r="D497" s="321" t="s">
        <v>649</v>
      </c>
      <c r="E497" s="322" t="s">
        <v>1</v>
      </c>
      <c r="F497" s="323">
        <v>0.64000000000000001</v>
      </c>
      <c r="G497" s="38"/>
      <c r="H497" s="44"/>
    </row>
    <row r="498" s="2" customFormat="1" ht="16.8" customHeight="1">
      <c r="A498" s="38"/>
      <c r="B498" s="44"/>
      <c r="C498" s="324" t="s">
        <v>649</v>
      </c>
      <c r="D498" s="324" t="s">
        <v>650</v>
      </c>
      <c r="E498" s="17" t="s">
        <v>1</v>
      </c>
      <c r="F498" s="325">
        <v>0.64000000000000001</v>
      </c>
      <c r="G498" s="38"/>
      <c r="H498" s="44"/>
    </row>
    <row r="499" s="2" customFormat="1" ht="16.8" customHeight="1">
      <c r="A499" s="38"/>
      <c r="B499" s="44"/>
      <c r="C499" s="326" t="s">
        <v>972</v>
      </c>
      <c r="D499" s="38"/>
      <c r="E499" s="38"/>
      <c r="F499" s="38"/>
      <c r="G499" s="38"/>
      <c r="H499" s="44"/>
    </row>
    <row r="500" s="2" customFormat="1" ht="16.8" customHeight="1">
      <c r="A500" s="38"/>
      <c r="B500" s="44"/>
      <c r="C500" s="324" t="s">
        <v>646</v>
      </c>
      <c r="D500" s="324" t="s">
        <v>647</v>
      </c>
      <c r="E500" s="17" t="s">
        <v>186</v>
      </c>
      <c r="F500" s="325">
        <v>0.64000000000000001</v>
      </c>
      <c r="G500" s="38"/>
      <c r="H500" s="44"/>
    </row>
    <row r="501" s="2" customFormat="1" ht="16.8" customHeight="1">
      <c r="A501" s="38"/>
      <c r="B501" s="44"/>
      <c r="C501" s="324" t="s">
        <v>653</v>
      </c>
      <c r="D501" s="324" t="s">
        <v>654</v>
      </c>
      <c r="E501" s="17" t="s">
        <v>256</v>
      </c>
      <c r="F501" s="325">
        <v>1.24</v>
      </c>
      <c r="G501" s="38"/>
      <c r="H501" s="44"/>
    </row>
    <row r="502" s="2" customFormat="1" ht="16.8" customHeight="1">
      <c r="A502" s="38"/>
      <c r="B502" s="44"/>
      <c r="C502" s="324" t="s">
        <v>724</v>
      </c>
      <c r="D502" s="324" t="s">
        <v>725</v>
      </c>
      <c r="E502" s="17" t="s">
        <v>186</v>
      </c>
      <c r="F502" s="325">
        <v>1.24</v>
      </c>
      <c r="G502" s="38"/>
      <c r="H502" s="44"/>
    </row>
    <row r="503" s="2" customFormat="1" ht="16.8" customHeight="1">
      <c r="A503" s="38"/>
      <c r="B503" s="44"/>
      <c r="C503" s="324" t="s">
        <v>729</v>
      </c>
      <c r="D503" s="324" t="s">
        <v>730</v>
      </c>
      <c r="E503" s="17" t="s">
        <v>186</v>
      </c>
      <c r="F503" s="325">
        <v>1.24</v>
      </c>
      <c r="G503" s="38"/>
      <c r="H503" s="44"/>
    </row>
    <row r="504" s="2" customFormat="1" ht="16.8" customHeight="1">
      <c r="A504" s="38"/>
      <c r="B504" s="44"/>
      <c r="C504" s="320" t="s">
        <v>464</v>
      </c>
      <c r="D504" s="321" t="s">
        <v>464</v>
      </c>
      <c r="E504" s="322" t="s">
        <v>1</v>
      </c>
      <c r="F504" s="323">
        <v>78.022000000000006</v>
      </c>
      <c r="G504" s="38"/>
      <c r="H504" s="44"/>
    </row>
    <row r="505" s="2" customFormat="1" ht="16.8" customHeight="1">
      <c r="A505" s="38"/>
      <c r="B505" s="44"/>
      <c r="C505" s="324" t="s">
        <v>1</v>
      </c>
      <c r="D505" s="324" t="s">
        <v>890</v>
      </c>
      <c r="E505" s="17" t="s">
        <v>1</v>
      </c>
      <c r="F505" s="325">
        <v>98.840000000000003</v>
      </c>
      <c r="G505" s="38"/>
      <c r="H505" s="44"/>
    </row>
    <row r="506" s="2" customFormat="1" ht="16.8" customHeight="1">
      <c r="A506" s="38"/>
      <c r="B506" s="44"/>
      <c r="C506" s="324" t="s">
        <v>1</v>
      </c>
      <c r="D506" s="324" t="s">
        <v>891</v>
      </c>
      <c r="E506" s="17" t="s">
        <v>1</v>
      </c>
      <c r="F506" s="325">
        <v>53.659999999999997</v>
      </c>
      <c r="G506" s="38"/>
      <c r="H506" s="44"/>
    </row>
    <row r="507" s="2" customFormat="1" ht="16.8" customHeight="1">
      <c r="A507" s="38"/>
      <c r="B507" s="44"/>
      <c r="C507" s="324" t="s">
        <v>1</v>
      </c>
      <c r="D507" s="324" t="s">
        <v>523</v>
      </c>
      <c r="E507" s="17" t="s">
        <v>1</v>
      </c>
      <c r="F507" s="325">
        <v>7.5330000000000004</v>
      </c>
      <c r="G507" s="38"/>
      <c r="H507" s="44"/>
    </row>
    <row r="508" s="2" customFormat="1" ht="16.8" customHeight="1">
      <c r="A508" s="38"/>
      <c r="B508" s="44"/>
      <c r="C508" s="324" t="s">
        <v>1</v>
      </c>
      <c r="D508" s="324" t="s">
        <v>892</v>
      </c>
      <c r="E508" s="17" t="s">
        <v>1</v>
      </c>
      <c r="F508" s="325">
        <v>-1.4330000000000001</v>
      </c>
      <c r="G508" s="38"/>
      <c r="H508" s="44"/>
    </row>
    <row r="509" s="2" customFormat="1" ht="16.8" customHeight="1">
      <c r="A509" s="38"/>
      <c r="B509" s="44"/>
      <c r="C509" s="324" t="s">
        <v>1</v>
      </c>
      <c r="D509" s="324" t="s">
        <v>786</v>
      </c>
      <c r="E509" s="17" t="s">
        <v>1</v>
      </c>
      <c r="F509" s="325">
        <v>-1.5249999999999999</v>
      </c>
      <c r="G509" s="38"/>
      <c r="H509" s="44"/>
    </row>
    <row r="510" s="2" customFormat="1" ht="16.8" customHeight="1">
      <c r="A510" s="38"/>
      <c r="B510" s="44"/>
      <c r="C510" s="324" t="s">
        <v>1</v>
      </c>
      <c r="D510" s="324" t="s">
        <v>893</v>
      </c>
      <c r="E510" s="17" t="s">
        <v>1</v>
      </c>
      <c r="F510" s="325">
        <v>-79.052999999999997</v>
      </c>
      <c r="G510" s="38"/>
      <c r="H510" s="44"/>
    </row>
    <row r="511" s="2" customFormat="1" ht="16.8" customHeight="1">
      <c r="A511" s="38"/>
      <c r="B511" s="44"/>
      <c r="C511" s="324" t="s">
        <v>464</v>
      </c>
      <c r="D511" s="324" t="s">
        <v>183</v>
      </c>
      <c r="E511" s="17" t="s">
        <v>1</v>
      </c>
      <c r="F511" s="325">
        <v>78.022000000000006</v>
      </c>
      <c r="G511" s="38"/>
      <c r="H511" s="44"/>
    </row>
    <row r="512" s="2" customFormat="1" ht="16.8" customHeight="1">
      <c r="A512" s="38"/>
      <c r="B512" s="44"/>
      <c r="C512" s="326" t="s">
        <v>972</v>
      </c>
      <c r="D512" s="38"/>
      <c r="E512" s="38"/>
      <c r="F512" s="38"/>
      <c r="G512" s="38"/>
      <c r="H512" s="44"/>
    </row>
    <row r="513" s="2" customFormat="1" ht="16.8" customHeight="1">
      <c r="A513" s="38"/>
      <c r="B513" s="44"/>
      <c r="C513" s="324" t="s">
        <v>518</v>
      </c>
      <c r="D513" s="324" t="s">
        <v>519</v>
      </c>
      <c r="E513" s="17" t="s">
        <v>186</v>
      </c>
      <c r="F513" s="325">
        <v>2</v>
      </c>
      <c r="G513" s="38"/>
      <c r="H513" s="44"/>
    </row>
    <row r="514" s="2" customFormat="1" ht="16.8" customHeight="1">
      <c r="A514" s="38"/>
      <c r="B514" s="44"/>
      <c r="C514" s="320" t="s">
        <v>467</v>
      </c>
      <c r="D514" s="321" t="s">
        <v>467</v>
      </c>
      <c r="E514" s="322" t="s">
        <v>1</v>
      </c>
      <c r="F514" s="323">
        <v>1.7</v>
      </c>
      <c r="G514" s="38"/>
      <c r="H514" s="44"/>
    </row>
    <row r="515" s="2" customFormat="1" ht="16.8" customHeight="1">
      <c r="A515" s="38"/>
      <c r="B515" s="44"/>
      <c r="C515" s="324" t="s">
        <v>467</v>
      </c>
      <c r="D515" s="324" t="s">
        <v>812</v>
      </c>
      <c r="E515" s="17" t="s">
        <v>1</v>
      </c>
      <c r="F515" s="325">
        <v>1.7</v>
      </c>
      <c r="G515" s="38"/>
      <c r="H515" s="44"/>
    </row>
    <row r="516" s="2" customFormat="1" ht="16.8" customHeight="1">
      <c r="A516" s="38"/>
      <c r="B516" s="44"/>
      <c r="C516" s="326" t="s">
        <v>972</v>
      </c>
      <c r="D516" s="38"/>
      <c r="E516" s="38"/>
      <c r="F516" s="38"/>
      <c r="G516" s="38"/>
      <c r="H516" s="44"/>
    </row>
    <row r="517" s="2" customFormat="1" ht="16.8" customHeight="1">
      <c r="A517" s="38"/>
      <c r="B517" s="44"/>
      <c r="C517" s="324" t="s">
        <v>565</v>
      </c>
      <c r="D517" s="324" t="s">
        <v>566</v>
      </c>
      <c r="E517" s="17" t="s">
        <v>186</v>
      </c>
      <c r="F517" s="325">
        <v>1.7</v>
      </c>
      <c r="G517" s="38"/>
      <c r="H517" s="44"/>
    </row>
    <row r="518" s="2" customFormat="1" ht="16.8" customHeight="1">
      <c r="A518" s="38"/>
      <c r="B518" s="44"/>
      <c r="C518" s="324" t="s">
        <v>750</v>
      </c>
      <c r="D518" s="324" t="s">
        <v>751</v>
      </c>
      <c r="E518" s="17" t="s">
        <v>186</v>
      </c>
      <c r="F518" s="325">
        <v>119.205</v>
      </c>
      <c r="G518" s="38"/>
      <c r="H518" s="44"/>
    </row>
    <row r="519" s="2" customFormat="1" ht="7.44" customHeight="1">
      <c r="A519" s="38"/>
      <c r="B519" s="191"/>
      <c r="C519" s="192"/>
      <c r="D519" s="192"/>
      <c r="E519" s="192"/>
      <c r="F519" s="192"/>
      <c r="G519" s="192"/>
      <c r="H519" s="44"/>
    </row>
    <row r="520" s="2" customFormat="1">
      <c r="A520" s="38"/>
      <c r="B520" s="38"/>
      <c r="C520" s="38"/>
      <c r="D520" s="38"/>
      <c r="E520" s="38"/>
      <c r="F520" s="38"/>
      <c r="G520" s="38"/>
      <c r="H520" s="38"/>
    </row>
  </sheetData>
  <sheetProtection sheet="1" formatColumns="0" formatRows="0" objects="1" scenarios="1" spinCount="100000" saltValue="Jf4i2vvOFDO0ynLNq2dMWeFO0uuO5MYyFKVyo26wBR79hd1yq9Ks0nzN1DY9IpDu8ojnyRfkA5udGSYk6zLlOw==" hashValue="W8OlQf5bMtbS/Fo94kv3sO82LYndPagerF8GhMFcsdQTkrJDbLOd5bygPJMHB15g7LeawMA2av4G3RemTFdNR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2021-06-28T09:36:03Z</dcterms:created>
  <dcterms:modified xsi:type="dcterms:W3CDTF">2021-06-28T09:36:14Z</dcterms:modified>
</cp:coreProperties>
</file>